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225"/>
  <workbookPr autoCompressPictures="0"/>
  <bookViews>
    <workbookView xWindow="0" yWindow="0" windowWidth="25600" windowHeight="15100" tabRatio="500"/>
  </bookViews>
  <sheets>
    <sheet name="Payment Specification - Compare" sheetId="2" r:id="rId1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P85" i="2" l="1"/>
  <c r="L85" i="2"/>
  <c r="K85" i="2"/>
  <c r="J85" i="2"/>
  <c r="P84" i="2"/>
  <c r="L84" i="2"/>
  <c r="K84" i="2"/>
  <c r="J84" i="2"/>
  <c r="L83" i="2"/>
  <c r="K83" i="2"/>
  <c r="J83" i="2"/>
  <c r="L82" i="2"/>
  <c r="K82" i="2"/>
  <c r="J82" i="2"/>
  <c r="P81" i="2"/>
  <c r="L81" i="2"/>
  <c r="K81" i="2"/>
  <c r="J81" i="2"/>
  <c r="L80" i="2"/>
  <c r="K80" i="2"/>
  <c r="J80" i="2"/>
  <c r="P79" i="2"/>
  <c r="L79" i="2"/>
  <c r="K79" i="2"/>
  <c r="J79" i="2"/>
  <c r="L78" i="2"/>
  <c r="K78" i="2"/>
  <c r="J78" i="2"/>
  <c r="L77" i="2"/>
  <c r="K77" i="2"/>
  <c r="J77" i="2"/>
  <c r="P76" i="2"/>
  <c r="L76" i="2"/>
  <c r="K76" i="2"/>
  <c r="J76" i="2"/>
  <c r="P75" i="2"/>
  <c r="L75" i="2"/>
  <c r="K75" i="2"/>
  <c r="J75" i="2"/>
  <c r="P74" i="2"/>
  <c r="L74" i="2"/>
  <c r="K74" i="2"/>
  <c r="J74" i="2"/>
  <c r="P73" i="2"/>
  <c r="L73" i="2"/>
  <c r="K73" i="2"/>
  <c r="J73" i="2"/>
  <c r="P72" i="2"/>
  <c r="L72" i="2"/>
  <c r="K72" i="2"/>
  <c r="J72" i="2"/>
  <c r="P71" i="2"/>
  <c r="L71" i="2"/>
  <c r="K71" i="2"/>
  <c r="J71" i="2"/>
  <c r="P70" i="2"/>
  <c r="L70" i="2"/>
  <c r="K70" i="2"/>
  <c r="J70" i="2"/>
  <c r="P69" i="2"/>
  <c r="L69" i="2"/>
  <c r="K69" i="2"/>
  <c r="J69" i="2"/>
  <c r="P68" i="2"/>
  <c r="L68" i="2"/>
  <c r="K68" i="2"/>
  <c r="J68" i="2"/>
  <c r="L67" i="2"/>
  <c r="K67" i="2"/>
  <c r="J67" i="2"/>
  <c r="L66" i="2"/>
  <c r="K66" i="2"/>
  <c r="J66" i="2"/>
  <c r="P65" i="2"/>
  <c r="L65" i="2"/>
  <c r="K65" i="2"/>
  <c r="J65" i="2"/>
  <c r="P64" i="2"/>
  <c r="L64" i="2"/>
  <c r="K64" i="2"/>
  <c r="J64" i="2"/>
  <c r="P63" i="2"/>
  <c r="L63" i="2"/>
  <c r="K63" i="2"/>
  <c r="J63" i="2"/>
  <c r="P62" i="2"/>
  <c r="L62" i="2"/>
  <c r="K62" i="2"/>
  <c r="J62" i="2"/>
  <c r="P61" i="2"/>
  <c r="L61" i="2"/>
  <c r="K61" i="2"/>
  <c r="J61" i="2"/>
  <c r="P60" i="2"/>
  <c r="L60" i="2"/>
  <c r="K60" i="2"/>
  <c r="J60" i="2"/>
  <c r="P59" i="2"/>
  <c r="L59" i="2"/>
  <c r="K59" i="2"/>
  <c r="J59" i="2"/>
  <c r="P58" i="2"/>
  <c r="L58" i="2"/>
  <c r="K58" i="2"/>
  <c r="J58" i="2"/>
  <c r="P57" i="2"/>
  <c r="L57" i="2"/>
  <c r="K57" i="2"/>
  <c r="J57" i="2"/>
  <c r="P56" i="2"/>
  <c r="L56" i="2"/>
  <c r="K56" i="2"/>
  <c r="J56" i="2"/>
  <c r="P55" i="2"/>
  <c r="L55" i="2"/>
  <c r="K55" i="2"/>
  <c r="J55" i="2"/>
  <c r="P54" i="2"/>
  <c r="L54" i="2"/>
  <c r="K54" i="2"/>
  <c r="J54" i="2"/>
  <c r="P53" i="2"/>
  <c r="L53" i="2"/>
  <c r="K53" i="2"/>
  <c r="J53" i="2"/>
  <c r="L52" i="2"/>
  <c r="K52" i="2"/>
  <c r="J52" i="2"/>
  <c r="P51" i="2"/>
  <c r="L51" i="2"/>
  <c r="K51" i="2"/>
  <c r="J51" i="2"/>
  <c r="P50" i="2"/>
  <c r="L50" i="2"/>
  <c r="K50" i="2"/>
  <c r="J50" i="2"/>
  <c r="L49" i="2"/>
  <c r="K49" i="2"/>
  <c r="J49" i="2"/>
  <c r="L48" i="2"/>
  <c r="K48" i="2"/>
  <c r="J48" i="2"/>
  <c r="L47" i="2"/>
  <c r="K47" i="2"/>
  <c r="J47" i="2"/>
  <c r="P46" i="2"/>
  <c r="L46" i="2"/>
  <c r="K46" i="2"/>
  <c r="J46" i="2"/>
  <c r="L45" i="2"/>
  <c r="K45" i="2"/>
  <c r="J45" i="2"/>
  <c r="P44" i="2"/>
  <c r="L44" i="2"/>
  <c r="K44" i="2"/>
  <c r="J44" i="2"/>
  <c r="P43" i="2"/>
  <c r="L43" i="2"/>
  <c r="K43" i="2"/>
  <c r="J43" i="2"/>
  <c r="L42" i="2"/>
  <c r="K42" i="2"/>
  <c r="J42" i="2"/>
  <c r="L41" i="2"/>
  <c r="K41" i="2"/>
  <c r="J41" i="2"/>
  <c r="L40" i="2"/>
  <c r="K40" i="2"/>
  <c r="J40" i="2"/>
  <c r="L39" i="2"/>
  <c r="K39" i="2"/>
  <c r="J39" i="2"/>
  <c r="P38" i="2"/>
  <c r="L38" i="2"/>
  <c r="K38" i="2"/>
  <c r="J38" i="2"/>
  <c r="L37" i="2"/>
  <c r="K37" i="2"/>
  <c r="J37" i="2"/>
  <c r="L36" i="2"/>
  <c r="K36" i="2"/>
  <c r="J36" i="2"/>
  <c r="P35" i="2"/>
  <c r="L35" i="2"/>
  <c r="K35" i="2"/>
  <c r="J35" i="2"/>
  <c r="P34" i="2"/>
  <c r="L34" i="2"/>
  <c r="K34" i="2"/>
  <c r="J34" i="2"/>
  <c r="P33" i="2"/>
  <c r="L33" i="2"/>
  <c r="K33" i="2"/>
  <c r="J33" i="2"/>
  <c r="P32" i="2"/>
  <c r="L32" i="2"/>
  <c r="K32" i="2"/>
  <c r="J32" i="2"/>
  <c r="L31" i="2"/>
  <c r="K31" i="2"/>
  <c r="J31" i="2"/>
  <c r="P30" i="2"/>
  <c r="L30" i="2"/>
  <c r="K30" i="2"/>
  <c r="J30" i="2"/>
  <c r="P29" i="2"/>
  <c r="L29" i="2"/>
  <c r="K29" i="2"/>
  <c r="J29" i="2"/>
  <c r="P28" i="2"/>
  <c r="L28" i="2"/>
  <c r="K28" i="2"/>
  <c r="J28" i="2"/>
  <c r="P27" i="2"/>
  <c r="L27" i="2"/>
  <c r="K27" i="2"/>
  <c r="J27" i="2"/>
  <c r="P26" i="2"/>
  <c r="L26" i="2"/>
  <c r="K26" i="2"/>
  <c r="J26" i="2"/>
  <c r="L25" i="2"/>
  <c r="K25" i="2"/>
  <c r="J25" i="2"/>
  <c r="P24" i="2"/>
  <c r="L24" i="2"/>
  <c r="K24" i="2"/>
  <c r="J24" i="2"/>
  <c r="P23" i="2"/>
  <c r="L23" i="2"/>
  <c r="K23" i="2"/>
  <c r="J23" i="2"/>
  <c r="P22" i="2"/>
  <c r="L22" i="2"/>
  <c r="K22" i="2"/>
  <c r="J22" i="2"/>
  <c r="L21" i="2"/>
  <c r="K21" i="2"/>
  <c r="J21" i="2"/>
  <c r="P20" i="2"/>
  <c r="L20" i="2"/>
  <c r="K20" i="2"/>
  <c r="J20" i="2"/>
  <c r="P19" i="2"/>
  <c r="L19" i="2"/>
  <c r="K19" i="2"/>
  <c r="J19" i="2"/>
  <c r="P18" i="2"/>
  <c r="L18" i="2"/>
  <c r="K18" i="2"/>
  <c r="J18" i="2"/>
  <c r="P17" i="2"/>
  <c r="L17" i="2"/>
  <c r="K17" i="2"/>
  <c r="J17" i="2"/>
  <c r="L16" i="2"/>
  <c r="K16" i="2"/>
  <c r="J16" i="2"/>
  <c r="P15" i="2"/>
  <c r="L15" i="2"/>
  <c r="K15" i="2"/>
  <c r="J15" i="2"/>
  <c r="P14" i="2"/>
  <c r="L14" i="2"/>
  <c r="K14" i="2"/>
  <c r="J14" i="2"/>
  <c r="P13" i="2"/>
  <c r="L13" i="2"/>
  <c r="K13" i="2"/>
  <c r="J13" i="2"/>
  <c r="L12" i="2"/>
  <c r="K12" i="2"/>
  <c r="J12" i="2"/>
  <c r="L11" i="2"/>
  <c r="K11" i="2"/>
  <c r="J11" i="2"/>
  <c r="L10" i="2"/>
  <c r="K10" i="2"/>
  <c r="J10" i="2"/>
  <c r="P9" i="2"/>
  <c r="L9" i="2"/>
  <c r="K9" i="2"/>
  <c r="J9" i="2"/>
  <c r="P8" i="2"/>
  <c r="L8" i="2"/>
  <c r="K8" i="2"/>
  <c r="J8" i="2"/>
  <c r="P7" i="2"/>
  <c r="L7" i="2"/>
  <c r="K7" i="2"/>
  <c r="J7" i="2"/>
  <c r="U6" i="2"/>
  <c r="P6" i="2"/>
  <c r="L6" i="2"/>
  <c r="K6" i="2"/>
  <c r="J6" i="2"/>
  <c r="P5" i="2"/>
  <c r="L5" i="2"/>
  <c r="K5" i="2"/>
  <c r="J5" i="2"/>
  <c r="P4" i="2"/>
  <c r="L4" i="2"/>
  <c r="K4" i="2"/>
  <c r="J4" i="2"/>
  <c r="P3" i="2"/>
  <c r="L3" i="2"/>
  <c r="K3" i="2"/>
  <c r="J3" i="2"/>
</calcChain>
</file>

<file path=xl/sharedStrings.xml><?xml version="1.0" encoding="utf-8"?>
<sst xmlns="http://schemas.openxmlformats.org/spreadsheetml/2006/main" count="482" uniqueCount="52">
  <si>
    <t>CC</t>
  </si>
  <si>
    <t>Status</t>
  </si>
  <si>
    <t>Case Type</t>
  </si>
  <si>
    <t>Entity Size</t>
  </si>
  <si>
    <t>Annuity</t>
  </si>
  <si>
    <t># Claims, Designs, Classes</t>
  </si>
  <si>
    <t>Invoice Currency</t>
  </si>
  <si>
    <t>Cost in Invoice Currency</t>
  </si>
  <si>
    <t>Official Fee in Invoice Currency</t>
  </si>
  <si>
    <t>Local Costs in Invoice Currency</t>
  </si>
  <si>
    <t>Service Fee in Invoice Currency</t>
  </si>
  <si>
    <t>Official Fee Amount</t>
  </si>
  <si>
    <t>Official Fee Currency</t>
  </si>
  <si>
    <t>Local Cost Amount</t>
  </si>
  <si>
    <t>Local Cost Currency</t>
  </si>
  <si>
    <t>Transaction bank fee</t>
  </si>
  <si>
    <t>Transaction fee</t>
  </si>
  <si>
    <t>Exchange rate</t>
  </si>
  <si>
    <t>Exchange rate(agent currency)</t>
  </si>
  <si>
    <t>United States of America</t>
  </si>
  <si>
    <t>Granted</t>
  </si>
  <si>
    <t>PATENT</t>
  </si>
  <si>
    <t>GBP</t>
  </si>
  <si>
    <t>EPO - European Patent Office</t>
  </si>
  <si>
    <t>Application</t>
  </si>
  <si>
    <t>USD</t>
  </si>
  <si>
    <t>Italy</t>
  </si>
  <si>
    <t>United Kingdom</t>
  </si>
  <si>
    <t>France</t>
  </si>
  <si>
    <t>Germany</t>
  </si>
  <si>
    <t>Switzerland</t>
  </si>
  <si>
    <t>China</t>
  </si>
  <si>
    <t>Portugal</t>
  </si>
  <si>
    <t>Poland</t>
  </si>
  <si>
    <t>Netherlands</t>
  </si>
  <si>
    <t>EUR</t>
  </si>
  <si>
    <t>Spain</t>
  </si>
  <si>
    <t>Austria</t>
  </si>
  <si>
    <t>Republic of Korea</t>
  </si>
  <si>
    <t>CHF</t>
  </si>
  <si>
    <t>CNY</t>
  </si>
  <si>
    <t>PLN</t>
  </si>
  <si>
    <t>Australia</t>
  </si>
  <si>
    <t>Brazil</t>
  </si>
  <si>
    <t>Japan</t>
  </si>
  <si>
    <t>India</t>
  </si>
  <si>
    <t>KRW</t>
  </si>
  <si>
    <t>AUD</t>
  </si>
  <si>
    <t>BRL</t>
  </si>
  <si>
    <t>JPY</t>
  </si>
  <si>
    <t>DKK</t>
  </si>
  <si>
    <t>INR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</si>
</sst>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0"/>
      <color rgb="FF000000"/>
      <name val="Arial"/>
    </font>
    <font>
      <sz val="10"/>
      <name val="Verdana"/>
    </font>
    <font>
      <sz val="10"/>
      <color rgb="FF666666"/>
      <name val="Verdana"/>
    </font>
    <font>
      <b/>
      <sz val="10"/>
      <color rgb="FFCC0000"/>
      <name val="Verdana"/>
    </font>
    <font>
      <sz val="9"/>
      <color rgb="FFDD1144"/>
      <name val="Menlo"/>
    </font>
  </fonts>
  <fills count="3">
    <fill>
      <patternFill patternType="none"/>
    </fill>
    <fill>
      <patternFill patternType="gray125"/>
    </fill>
    <fill>
      <patternFill patternType="solid">
        <fgColor rgb="FFF7F7F9"/>
        <bgColor rgb="FFF7F7F9"/>
      </patternFill>
    </fill>
  </fills>
  <borders count="4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9">
    <xf numFmtId="0" fontId="0" fillId="0" borderId="0" xfId="0" applyFont="1" applyAlignment="1"/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right"/>
    </xf>
    <xf numFmtId="0" fontId="2" fillId="0" borderId="0" xfId="0" applyFont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2" xfId="0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0" fontId="1" fillId="0" borderId="0" xfId="0" applyFont="1" applyAlignment="1"/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right"/>
    </xf>
    <xf numFmtId="0" fontId="1" fillId="0" borderId="0" xfId="0" applyFont="1" applyAlignment="1">
      <alignment horizontal="right"/>
    </xf>
    <xf numFmtId="0" fontId="1" fillId="0" borderId="0" xfId="0" applyFont="1" applyAlignment="1"/>
    <xf numFmtId="0" fontId="1" fillId="0" borderId="0" xfId="0" applyFont="1" applyAlignment="1">
      <alignment horizontal="right"/>
    </xf>
    <xf numFmtId="0" fontId="1" fillId="0" borderId="0" xfId="0" applyFont="1" applyAlignment="1"/>
    <xf numFmtId="0" fontId="1" fillId="0" borderId="0" xfId="0" applyFont="1"/>
    <xf numFmtId="0" fontId="3" fillId="0" borderId="0" xfId="0" applyFont="1" applyAlignment="1"/>
    <xf numFmtId="0" fontId="4" fillId="2" borderId="0" xfId="0" applyFont="1" applyFill="1" applyAlignment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9900"/>
    <outlinePr summaryBelow="0" summaryRight="0"/>
    <pageSetUpPr fitToPage="1"/>
  </sheetPr>
  <dimension ref="A1:V85"/>
  <sheetViews>
    <sheetView showGridLines="0" tabSelected="1" workbookViewId="0">
      <pane ySplit="2" topLeftCell="A3" activePane="bottomLeft" state="frozen"/>
      <selection pane="bottomLeft" activeCell="C97" sqref="C97"/>
    </sheetView>
  </sheetViews>
  <sheetFormatPr baseColWidth="10" defaultColWidth="14.5" defaultRowHeight="15.75" customHeight="1" x14ac:dyDescent="0"/>
  <cols>
    <col min="1" max="1" width="1.5" customWidth="1"/>
    <col min="2" max="2" width="4.1640625" customWidth="1"/>
    <col min="3" max="3" width="28.5" customWidth="1"/>
    <col min="4" max="4" width="11.5" customWidth="1"/>
    <col min="5" max="6" width="10.5" customWidth="1"/>
    <col min="7" max="8" width="8.33203125" customWidth="1"/>
    <col min="9" max="9" width="17" customWidth="1"/>
    <col min="10" max="10" width="24" customWidth="1"/>
    <col min="11" max="11" width="30.1640625" customWidth="1"/>
    <col min="12" max="13" width="30.5" customWidth="1"/>
    <col min="14" max="14" width="19.33203125" customWidth="1"/>
    <col min="15" max="15" width="20.5" customWidth="1"/>
    <col min="16" max="16" width="18.5" customWidth="1"/>
    <col min="17" max="17" width="19.6640625" customWidth="1"/>
    <col min="18" max="18" width="20.5" customWidth="1"/>
    <col min="19" max="19" width="15.5" customWidth="1"/>
    <col min="20" max="20" width="14.5" customWidth="1"/>
    <col min="21" max="21" width="30.1640625" customWidth="1"/>
    <col min="22" max="22" width="13.5" customWidth="1"/>
  </cols>
  <sheetData>
    <row r="1" spans="1:22" ht="5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"/>
      <c r="P1" s="1"/>
      <c r="Q1" s="3"/>
      <c r="R1" s="1"/>
      <c r="S1" s="1"/>
      <c r="T1" s="1"/>
      <c r="U1" s="1"/>
      <c r="V1" s="1"/>
    </row>
    <row r="2" spans="1:22" ht="13">
      <c r="A2" s="1"/>
      <c r="B2" s="4"/>
      <c r="C2" s="5" t="s">
        <v>0</v>
      </c>
      <c r="D2" s="6" t="s">
        <v>1</v>
      </c>
      <c r="E2" s="6" t="s">
        <v>2</v>
      </c>
      <c r="F2" s="6" t="s">
        <v>3</v>
      </c>
      <c r="G2" s="5" t="s">
        <v>4</v>
      </c>
      <c r="H2" s="6" t="s">
        <v>5</v>
      </c>
      <c r="I2" s="6" t="s">
        <v>6</v>
      </c>
      <c r="J2" s="6" t="s">
        <v>7</v>
      </c>
      <c r="K2" s="6" t="s">
        <v>8</v>
      </c>
      <c r="L2" s="6" t="s">
        <v>9</v>
      </c>
      <c r="M2" s="6" t="s">
        <v>10</v>
      </c>
      <c r="N2" s="6" t="s">
        <v>11</v>
      </c>
      <c r="O2" s="7" t="s">
        <v>12</v>
      </c>
      <c r="P2" s="6" t="s">
        <v>13</v>
      </c>
      <c r="Q2" s="8" t="s">
        <v>14</v>
      </c>
      <c r="R2" s="6" t="s">
        <v>15</v>
      </c>
      <c r="S2" s="5" t="s">
        <v>16</v>
      </c>
      <c r="T2" s="5" t="s">
        <v>17</v>
      </c>
      <c r="U2" s="6" t="s">
        <v>18</v>
      </c>
      <c r="V2" s="4"/>
    </row>
    <row r="3" spans="1:22" ht="13">
      <c r="A3" s="1"/>
      <c r="B3" s="9">
        <v>1</v>
      </c>
      <c r="C3" s="9" t="s">
        <v>19</v>
      </c>
      <c r="D3" s="9" t="s">
        <v>20</v>
      </c>
      <c r="E3" s="9" t="s">
        <v>21</v>
      </c>
      <c r="F3" s="9"/>
      <c r="G3" s="9">
        <v>1</v>
      </c>
      <c r="H3" s="9"/>
      <c r="I3" s="9" t="s">
        <v>22</v>
      </c>
      <c r="J3" s="1">
        <f t="shared" ref="J3:J9" si="0">ROUNDUP(R3+S3+(N3/T3)+M3,2)</f>
        <v>1299.04</v>
      </c>
      <c r="K3" s="1">
        <f t="shared" ref="K3:K85" si="1">ROUNDUP(N3/T3,2)</f>
        <v>1238.94</v>
      </c>
      <c r="L3" s="1">
        <f t="shared" ref="L3:L9" si="2">ROUNDUP(R3+S3,2)</f>
        <v>20.100000000000001</v>
      </c>
      <c r="M3" s="9">
        <v>40</v>
      </c>
      <c r="N3" s="9">
        <v>1600</v>
      </c>
      <c r="O3" s="10" t="s">
        <v>25</v>
      </c>
      <c r="P3" s="9">
        <f t="shared" ref="P3:P9" si="3">R3+S3</f>
        <v>20.100000000000001</v>
      </c>
      <c r="Q3" s="11" t="s">
        <v>22</v>
      </c>
      <c r="R3" s="12">
        <v>3.6</v>
      </c>
      <c r="S3" s="12">
        <v>16.5</v>
      </c>
      <c r="T3" s="9">
        <v>1.29143071151375</v>
      </c>
      <c r="U3" s="9"/>
      <c r="V3" s="1"/>
    </row>
    <row r="4" spans="1:22" ht="13">
      <c r="A4" s="1"/>
      <c r="B4" s="13">
        <v>2</v>
      </c>
      <c r="C4" s="13" t="s">
        <v>23</v>
      </c>
      <c r="D4" s="13" t="s">
        <v>24</v>
      </c>
      <c r="E4" s="13" t="s">
        <v>21</v>
      </c>
      <c r="F4" s="13"/>
      <c r="G4" s="12">
        <v>5</v>
      </c>
      <c r="H4" s="12"/>
      <c r="I4" s="9" t="s">
        <v>22</v>
      </c>
      <c r="J4" s="1">
        <f t="shared" si="0"/>
        <v>757.86</v>
      </c>
      <c r="K4" s="1">
        <f t="shared" si="1"/>
        <v>717.86</v>
      </c>
      <c r="L4" s="1">
        <f t="shared" si="2"/>
        <v>0</v>
      </c>
      <c r="M4" s="9">
        <v>40</v>
      </c>
      <c r="N4" s="10">
        <v>820</v>
      </c>
      <c r="O4" s="10" t="s">
        <v>35</v>
      </c>
      <c r="P4" s="9">
        <f t="shared" si="3"/>
        <v>0</v>
      </c>
      <c r="Q4" s="11"/>
      <c r="R4" s="12"/>
      <c r="S4" s="12"/>
      <c r="T4" s="9">
        <v>1.1422859615024501</v>
      </c>
      <c r="U4" s="10"/>
      <c r="V4" s="1"/>
    </row>
    <row r="5" spans="1:22" ht="13">
      <c r="A5" s="1"/>
      <c r="B5" s="9">
        <v>3</v>
      </c>
      <c r="C5" s="9" t="s">
        <v>26</v>
      </c>
      <c r="D5" s="9" t="s">
        <v>20</v>
      </c>
      <c r="E5" s="9" t="s">
        <v>21</v>
      </c>
      <c r="F5" s="9"/>
      <c r="G5" s="9">
        <v>6</v>
      </c>
      <c r="H5" s="9"/>
      <c r="I5" s="9" t="s">
        <v>22</v>
      </c>
      <c r="J5" s="1">
        <f t="shared" si="0"/>
        <v>118.79</v>
      </c>
      <c r="K5" s="1">
        <f t="shared" si="1"/>
        <v>78.790000000000006</v>
      </c>
      <c r="L5" s="1">
        <f t="shared" si="2"/>
        <v>0</v>
      </c>
      <c r="M5" s="9">
        <v>40</v>
      </c>
      <c r="N5" s="9">
        <v>90</v>
      </c>
      <c r="O5" s="10" t="s">
        <v>35</v>
      </c>
      <c r="P5" s="9">
        <f t="shared" si="3"/>
        <v>0</v>
      </c>
      <c r="Q5" s="3"/>
      <c r="R5" s="12"/>
      <c r="S5" s="12"/>
      <c r="T5" s="9">
        <v>1.1422859615024501</v>
      </c>
      <c r="U5" s="1"/>
      <c r="V5" s="1"/>
    </row>
    <row r="6" spans="1:22" ht="13">
      <c r="A6" s="1"/>
      <c r="B6" s="9">
        <v>4</v>
      </c>
      <c r="C6" s="9" t="s">
        <v>27</v>
      </c>
      <c r="D6" s="9" t="s">
        <v>20</v>
      </c>
      <c r="E6" s="9" t="s">
        <v>21</v>
      </c>
      <c r="F6" s="9"/>
      <c r="G6" s="9">
        <v>6</v>
      </c>
      <c r="H6" s="9"/>
      <c r="I6" s="9" t="s">
        <v>22</v>
      </c>
      <c r="J6" s="1">
        <f t="shared" si="0"/>
        <v>133.6</v>
      </c>
      <c r="K6" s="1">
        <f t="shared" si="1"/>
        <v>90</v>
      </c>
      <c r="L6" s="1">
        <f t="shared" si="2"/>
        <v>3.6</v>
      </c>
      <c r="M6" s="9">
        <v>40</v>
      </c>
      <c r="N6" s="9">
        <v>90</v>
      </c>
      <c r="O6" s="10" t="s">
        <v>22</v>
      </c>
      <c r="P6" s="9">
        <f t="shared" si="3"/>
        <v>3.6</v>
      </c>
      <c r="Q6" s="11" t="s">
        <v>22</v>
      </c>
      <c r="R6" s="12">
        <v>3.6</v>
      </c>
      <c r="S6" s="14"/>
      <c r="T6" s="9">
        <v>1</v>
      </c>
      <c r="U6" s="15">
        <f>22.9</f>
        <v>22.9</v>
      </c>
      <c r="V6" s="1"/>
    </row>
    <row r="7" spans="1:22" ht="13">
      <c r="A7" s="1"/>
      <c r="B7" s="13">
        <v>5</v>
      </c>
      <c r="C7" s="9" t="s">
        <v>28</v>
      </c>
      <c r="D7" s="9" t="s">
        <v>20</v>
      </c>
      <c r="E7" s="9" t="s">
        <v>21</v>
      </c>
      <c r="F7" s="9"/>
      <c r="G7" s="9">
        <v>6</v>
      </c>
      <c r="H7" s="9"/>
      <c r="I7" s="9" t="s">
        <v>22</v>
      </c>
      <c r="J7" s="1">
        <f t="shared" si="0"/>
        <v>106.54</v>
      </c>
      <c r="K7" s="1">
        <f t="shared" si="1"/>
        <v>66.540000000000006</v>
      </c>
      <c r="L7" s="1">
        <f t="shared" si="2"/>
        <v>0</v>
      </c>
      <c r="M7" s="9">
        <v>40</v>
      </c>
      <c r="N7" s="9">
        <v>76</v>
      </c>
      <c r="O7" s="10" t="s">
        <v>35</v>
      </c>
      <c r="P7" s="9">
        <f t="shared" si="3"/>
        <v>0</v>
      </c>
      <c r="Q7" s="3"/>
      <c r="R7" s="12"/>
      <c r="S7" s="14"/>
      <c r="T7" s="9">
        <v>1.1422859615024501</v>
      </c>
      <c r="U7" s="1"/>
      <c r="V7" s="1"/>
    </row>
    <row r="8" spans="1:22" ht="13">
      <c r="A8" s="1"/>
      <c r="B8" s="9">
        <v>6</v>
      </c>
      <c r="C8" s="9" t="s">
        <v>29</v>
      </c>
      <c r="D8" s="9" t="s">
        <v>20</v>
      </c>
      <c r="E8" s="9" t="s">
        <v>21</v>
      </c>
      <c r="F8" s="9"/>
      <c r="G8" s="9">
        <v>6</v>
      </c>
      <c r="H8" s="9"/>
      <c r="I8" s="9" t="s">
        <v>22</v>
      </c>
      <c r="J8" s="1">
        <f t="shared" si="0"/>
        <v>153.81</v>
      </c>
      <c r="K8" s="1">
        <f t="shared" si="1"/>
        <v>113.81</v>
      </c>
      <c r="L8" s="1">
        <f t="shared" si="2"/>
        <v>0</v>
      </c>
      <c r="M8" s="9">
        <v>40</v>
      </c>
      <c r="N8" s="9">
        <v>130</v>
      </c>
      <c r="O8" s="10" t="s">
        <v>35</v>
      </c>
      <c r="P8" s="9">
        <f t="shared" si="3"/>
        <v>0</v>
      </c>
      <c r="Q8" s="11"/>
      <c r="R8" s="12"/>
      <c r="S8" s="12"/>
      <c r="T8" s="9">
        <v>1.1422859615024501</v>
      </c>
      <c r="U8" s="9"/>
      <c r="V8" s="1"/>
    </row>
    <row r="9" spans="1:22" ht="13">
      <c r="A9" s="1"/>
      <c r="B9" s="9">
        <v>7</v>
      </c>
      <c r="C9" s="15" t="s">
        <v>30</v>
      </c>
      <c r="D9" s="15" t="s">
        <v>20</v>
      </c>
      <c r="E9" s="15" t="s">
        <v>21</v>
      </c>
      <c r="F9" s="15"/>
      <c r="G9" s="15">
        <v>6</v>
      </c>
      <c r="H9" s="15"/>
      <c r="I9" s="9" t="s">
        <v>22</v>
      </c>
      <c r="J9" s="1">
        <f t="shared" si="0"/>
        <v>197.73999999999998</v>
      </c>
      <c r="K9" s="1">
        <f t="shared" si="1"/>
        <v>154.13999999999999</v>
      </c>
      <c r="L9" s="1">
        <f t="shared" si="2"/>
        <v>3.6</v>
      </c>
      <c r="M9" s="9">
        <v>40</v>
      </c>
      <c r="N9" s="9">
        <v>200</v>
      </c>
      <c r="O9" s="10" t="s">
        <v>39</v>
      </c>
      <c r="P9" s="9">
        <f t="shared" si="3"/>
        <v>3.6</v>
      </c>
      <c r="Q9" s="11" t="s">
        <v>22</v>
      </c>
      <c r="R9" s="12">
        <v>3.6</v>
      </c>
      <c r="S9" s="12"/>
      <c r="T9" s="9">
        <v>1.2975662988241501</v>
      </c>
      <c r="U9" s="9"/>
      <c r="V9" s="1"/>
    </row>
    <row r="10" spans="1:22" ht="13">
      <c r="A10" s="1"/>
      <c r="B10" s="9">
        <v>8</v>
      </c>
      <c r="C10" s="15" t="s">
        <v>31</v>
      </c>
      <c r="D10" s="15" t="s">
        <v>20</v>
      </c>
      <c r="E10" s="15" t="s">
        <v>21</v>
      </c>
      <c r="F10" s="15"/>
      <c r="G10" s="15">
        <v>6</v>
      </c>
      <c r="H10" s="15"/>
      <c r="I10" s="9" t="s">
        <v>22</v>
      </c>
      <c r="J10" s="1">
        <f t="shared" ref="J10:J12" si="4">ROUNDUP(R10+S10+(N10/T10)+(P10/U10)+M10,2)</f>
        <v>275.08999999999997</v>
      </c>
      <c r="K10" s="1">
        <f t="shared" si="1"/>
        <v>137.32999999999998</v>
      </c>
      <c r="L10" s="1">
        <f t="shared" ref="L10:L12" si="5">ROUNDUP(R10+S10+(P10/U10),2)</f>
        <v>97.77000000000001</v>
      </c>
      <c r="M10" s="9">
        <v>40</v>
      </c>
      <c r="N10" s="9">
        <v>1200</v>
      </c>
      <c r="O10" s="10" t="s">
        <v>40</v>
      </c>
      <c r="P10" s="16">
        <v>126.26</v>
      </c>
      <c r="Q10" s="11" t="s">
        <v>25</v>
      </c>
      <c r="R10" s="12"/>
      <c r="S10" s="12"/>
      <c r="T10" s="9">
        <v>8.7385950525289395</v>
      </c>
      <c r="U10" s="9">
        <v>1.29143071151375</v>
      </c>
      <c r="V10" s="1"/>
    </row>
    <row r="11" spans="1:22" ht="13">
      <c r="A11" s="1"/>
      <c r="B11" s="13">
        <v>9</v>
      </c>
      <c r="C11" s="15" t="s">
        <v>32</v>
      </c>
      <c r="D11" s="15" t="s">
        <v>20</v>
      </c>
      <c r="E11" s="15" t="s">
        <v>21</v>
      </c>
      <c r="F11" s="15"/>
      <c r="G11" s="15">
        <v>8</v>
      </c>
      <c r="H11" s="15"/>
      <c r="I11" s="9" t="s">
        <v>22</v>
      </c>
      <c r="J11" s="1">
        <f t="shared" si="4"/>
        <v>261.24</v>
      </c>
      <c r="K11" s="1">
        <f t="shared" si="1"/>
        <v>138.07</v>
      </c>
      <c r="L11" s="1">
        <f t="shared" si="5"/>
        <v>83.17</v>
      </c>
      <c r="M11" s="9">
        <v>40</v>
      </c>
      <c r="N11" s="9">
        <v>157.71</v>
      </c>
      <c r="O11" s="10" t="s">
        <v>35</v>
      </c>
      <c r="P11" s="9">
        <v>95</v>
      </c>
      <c r="Q11" s="11" t="s">
        <v>35</v>
      </c>
      <c r="R11" s="1"/>
      <c r="S11" s="1"/>
      <c r="T11" s="9">
        <v>1.1422859615024501</v>
      </c>
      <c r="U11" s="9">
        <v>1.1422859615024501</v>
      </c>
      <c r="V11" s="1"/>
    </row>
    <row r="12" spans="1:22" ht="13">
      <c r="A12" s="1"/>
      <c r="B12" s="9">
        <v>10</v>
      </c>
      <c r="C12" s="15" t="s">
        <v>33</v>
      </c>
      <c r="D12" s="15" t="s">
        <v>20</v>
      </c>
      <c r="E12" s="15" t="s">
        <v>21</v>
      </c>
      <c r="F12" s="15"/>
      <c r="G12" s="15">
        <v>8</v>
      </c>
      <c r="H12" s="15"/>
      <c r="I12" s="9" t="s">
        <v>22</v>
      </c>
      <c r="J12" s="1">
        <f t="shared" si="4"/>
        <v>230.78</v>
      </c>
      <c r="K12" s="1">
        <f t="shared" si="1"/>
        <v>90.98</v>
      </c>
      <c r="L12" s="1">
        <f t="shared" si="5"/>
        <v>99.800000000000011</v>
      </c>
      <c r="M12" s="9">
        <v>40</v>
      </c>
      <c r="N12" s="9">
        <v>450</v>
      </c>
      <c r="O12" s="10" t="s">
        <v>41</v>
      </c>
      <c r="P12" s="9">
        <v>114</v>
      </c>
      <c r="Q12" s="11" t="s">
        <v>35</v>
      </c>
      <c r="R12" s="1"/>
      <c r="S12" s="1"/>
      <c r="T12" s="9">
        <v>4.9463087681688096</v>
      </c>
      <c r="U12" s="9">
        <v>1.1422859615024501</v>
      </c>
      <c r="V12" s="1"/>
    </row>
    <row r="13" spans="1:22" ht="13">
      <c r="A13" s="1"/>
      <c r="B13" s="9">
        <v>11</v>
      </c>
      <c r="C13" s="15" t="s">
        <v>34</v>
      </c>
      <c r="D13" s="15" t="s">
        <v>20</v>
      </c>
      <c r="E13" s="15" t="s">
        <v>21</v>
      </c>
      <c r="F13" s="15"/>
      <c r="G13" s="15">
        <v>8</v>
      </c>
      <c r="H13" s="15"/>
      <c r="I13" s="9" t="s">
        <v>22</v>
      </c>
      <c r="J13" s="1">
        <f t="shared" ref="J13:J15" si="6">ROUNDUP(R13+S13+(N13/T13)+M13,2)</f>
        <v>285.13</v>
      </c>
      <c r="K13" s="1">
        <f t="shared" si="1"/>
        <v>245.13</v>
      </c>
      <c r="L13" s="1">
        <f t="shared" ref="L13:L15" si="7">ROUNDUP(R13+S13,2)</f>
        <v>0</v>
      </c>
      <c r="M13" s="9">
        <v>40</v>
      </c>
      <c r="N13" s="9">
        <v>280</v>
      </c>
      <c r="O13" s="10" t="s">
        <v>35</v>
      </c>
      <c r="P13" s="9">
        <f t="shared" ref="P13:P15" si="8">R13+S13</f>
        <v>0</v>
      </c>
      <c r="Q13" s="3"/>
      <c r="R13" s="1"/>
      <c r="S13" s="1"/>
      <c r="T13" s="9">
        <v>1.1422859615024501</v>
      </c>
      <c r="U13" s="17"/>
      <c r="V13" s="1"/>
    </row>
    <row r="14" spans="1:22" ht="13">
      <c r="A14" s="1"/>
      <c r="B14" s="13">
        <v>12</v>
      </c>
      <c r="C14" s="15" t="s">
        <v>26</v>
      </c>
      <c r="D14" s="15" t="s">
        <v>20</v>
      </c>
      <c r="E14" s="15" t="s">
        <v>21</v>
      </c>
      <c r="F14" s="15"/>
      <c r="G14" s="15">
        <v>8</v>
      </c>
      <c r="H14" s="15"/>
      <c r="I14" s="9" t="s">
        <v>22</v>
      </c>
      <c r="J14" s="1">
        <f t="shared" si="6"/>
        <v>188.82999999999998</v>
      </c>
      <c r="K14" s="1">
        <f t="shared" si="1"/>
        <v>148.82999999999998</v>
      </c>
      <c r="L14" s="1">
        <f t="shared" si="7"/>
        <v>0</v>
      </c>
      <c r="M14" s="9">
        <v>40</v>
      </c>
      <c r="N14" s="9">
        <v>170</v>
      </c>
      <c r="O14" s="10" t="s">
        <v>35</v>
      </c>
      <c r="P14" s="9">
        <f t="shared" si="8"/>
        <v>0</v>
      </c>
      <c r="Q14" s="3"/>
      <c r="R14" s="1"/>
      <c r="S14" s="1"/>
      <c r="T14" s="9">
        <v>1.1422859615024501</v>
      </c>
      <c r="V14" s="1"/>
    </row>
    <row r="15" spans="1:22" ht="13">
      <c r="A15" s="1"/>
      <c r="B15" s="9">
        <v>13</v>
      </c>
      <c r="C15" s="15" t="s">
        <v>27</v>
      </c>
      <c r="D15" s="15" t="s">
        <v>20</v>
      </c>
      <c r="E15" s="15" t="s">
        <v>21</v>
      </c>
      <c r="F15" s="15"/>
      <c r="G15" s="15">
        <v>8</v>
      </c>
      <c r="H15" s="15"/>
      <c r="I15" s="9" t="s">
        <v>22</v>
      </c>
      <c r="J15" s="1">
        <f t="shared" si="6"/>
        <v>173.6</v>
      </c>
      <c r="K15" s="1">
        <f t="shared" si="1"/>
        <v>130</v>
      </c>
      <c r="L15" s="1">
        <f t="shared" si="7"/>
        <v>3.6</v>
      </c>
      <c r="M15" s="9">
        <v>40</v>
      </c>
      <c r="N15" s="9">
        <v>130</v>
      </c>
      <c r="O15" s="10" t="s">
        <v>22</v>
      </c>
      <c r="P15" s="9">
        <f t="shared" si="8"/>
        <v>3.6</v>
      </c>
      <c r="Q15" s="11" t="s">
        <v>22</v>
      </c>
      <c r="R15" s="9">
        <v>3.6</v>
      </c>
      <c r="S15" s="1"/>
      <c r="T15" s="9">
        <v>1</v>
      </c>
      <c r="V15" s="1"/>
    </row>
    <row r="16" spans="1:22" ht="13">
      <c r="A16" s="1"/>
      <c r="B16" s="9">
        <v>14</v>
      </c>
      <c r="C16" s="15" t="s">
        <v>36</v>
      </c>
      <c r="D16" s="15" t="s">
        <v>20</v>
      </c>
      <c r="E16" s="15" t="s">
        <v>21</v>
      </c>
      <c r="F16" s="15"/>
      <c r="G16" s="15">
        <v>8</v>
      </c>
      <c r="H16" s="15"/>
      <c r="I16" s="9" t="s">
        <v>22</v>
      </c>
      <c r="J16" s="1">
        <f>ROUNDUP(R16+S16+(N16/T16)+(P16/U16)+M16,2)</f>
        <v>192.14</v>
      </c>
      <c r="K16" s="1">
        <f t="shared" si="1"/>
        <v>117.12</v>
      </c>
      <c r="L16" s="1">
        <f>ROUNDUP(R16+S16+(P16/U16),2)</f>
        <v>35.019999999999996</v>
      </c>
      <c r="M16" s="9">
        <v>40</v>
      </c>
      <c r="N16" s="9">
        <v>133.78</v>
      </c>
      <c r="O16" s="10" t="s">
        <v>35</v>
      </c>
      <c r="P16" s="9">
        <v>40</v>
      </c>
      <c r="Q16" s="11" t="s">
        <v>35</v>
      </c>
      <c r="R16" s="1"/>
      <c r="S16" s="1"/>
      <c r="T16" s="9">
        <v>1.1422859615024501</v>
      </c>
      <c r="U16" s="9">
        <v>1.1422859615024501</v>
      </c>
      <c r="V16" s="1"/>
    </row>
    <row r="17" spans="1:22" ht="13">
      <c r="A17" s="1"/>
      <c r="B17" s="9">
        <v>15</v>
      </c>
      <c r="C17" s="15" t="s">
        <v>30</v>
      </c>
      <c r="D17" s="15" t="s">
        <v>20</v>
      </c>
      <c r="E17" s="15" t="s">
        <v>21</v>
      </c>
      <c r="F17" s="15"/>
      <c r="G17" s="15">
        <v>8</v>
      </c>
      <c r="H17" s="15"/>
      <c r="I17" s="9" t="s">
        <v>22</v>
      </c>
      <c r="J17" s="1">
        <f t="shared" ref="J17:J20" si="9">ROUNDUP(R17+S17+(N17/T17)+M17,2)</f>
        <v>274.81</v>
      </c>
      <c r="K17" s="1">
        <f t="shared" si="1"/>
        <v>231.20999999999998</v>
      </c>
      <c r="L17" s="1">
        <f t="shared" ref="L17:L20" si="10">ROUNDUP(R17+S17,2)</f>
        <v>3.6</v>
      </c>
      <c r="M17" s="9">
        <v>40</v>
      </c>
      <c r="N17" s="9">
        <v>300</v>
      </c>
      <c r="O17" s="10" t="s">
        <v>39</v>
      </c>
      <c r="P17" s="9">
        <f t="shared" ref="P17:P20" si="11">R17+S17</f>
        <v>3.6</v>
      </c>
      <c r="Q17" s="11" t="s">
        <v>22</v>
      </c>
      <c r="R17" s="9">
        <v>3.6</v>
      </c>
      <c r="S17" s="1"/>
      <c r="T17" s="9">
        <v>1.2975662988241501</v>
      </c>
      <c r="U17" s="1"/>
      <c r="V17" s="1"/>
    </row>
    <row r="18" spans="1:22" ht="13">
      <c r="A18" s="1"/>
      <c r="B18" s="13">
        <v>16</v>
      </c>
      <c r="C18" s="15" t="s">
        <v>28</v>
      </c>
      <c r="D18" s="15" t="s">
        <v>20</v>
      </c>
      <c r="E18" s="15" t="s">
        <v>21</v>
      </c>
      <c r="F18" s="15"/>
      <c r="G18" s="15">
        <v>8</v>
      </c>
      <c r="H18" s="15"/>
      <c r="I18" s="9" t="s">
        <v>22</v>
      </c>
      <c r="J18" s="1">
        <f t="shared" si="9"/>
        <v>159.06</v>
      </c>
      <c r="K18" s="1">
        <f t="shared" si="1"/>
        <v>119.06</v>
      </c>
      <c r="L18" s="1">
        <f t="shared" si="10"/>
        <v>0</v>
      </c>
      <c r="M18" s="9">
        <v>40</v>
      </c>
      <c r="N18" s="9">
        <v>136</v>
      </c>
      <c r="O18" s="10" t="s">
        <v>35</v>
      </c>
      <c r="P18" s="9">
        <f t="shared" si="11"/>
        <v>0</v>
      </c>
      <c r="Q18" s="3"/>
      <c r="R18" s="1"/>
      <c r="S18" s="1"/>
      <c r="T18" s="9">
        <v>1.1422859615024501</v>
      </c>
      <c r="U18" s="1"/>
      <c r="V18" s="1"/>
    </row>
    <row r="19" spans="1:22" ht="13">
      <c r="A19" s="1"/>
      <c r="B19" s="9">
        <v>17</v>
      </c>
      <c r="C19" s="15" t="s">
        <v>29</v>
      </c>
      <c r="D19" s="15" t="s">
        <v>20</v>
      </c>
      <c r="E19" s="15" t="s">
        <v>21</v>
      </c>
      <c r="F19" s="15"/>
      <c r="G19" s="15">
        <v>8</v>
      </c>
      <c r="H19" s="15"/>
      <c r="I19" s="9" t="s">
        <v>22</v>
      </c>
      <c r="J19" s="1">
        <f t="shared" si="9"/>
        <v>250.10999999999999</v>
      </c>
      <c r="K19" s="1">
        <f t="shared" si="1"/>
        <v>210.10999999999999</v>
      </c>
      <c r="L19" s="1">
        <f t="shared" si="10"/>
        <v>0</v>
      </c>
      <c r="M19" s="9">
        <v>40</v>
      </c>
      <c r="N19" s="9">
        <v>240</v>
      </c>
      <c r="O19" s="10" t="s">
        <v>35</v>
      </c>
      <c r="P19" s="9">
        <f t="shared" si="11"/>
        <v>0</v>
      </c>
      <c r="Q19" s="3"/>
      <c r="R19" s="1"/>
      <c r="S19" s="1"/>
      <c r="T19" s="9">
        <v>1.1422859615024501</v>
      </c>
      <c r="U19" s="1"/>
      <c r="V19" s="1"/>
    </row>
    <row r="20" spans="1:22" ht="13">
      <c r="A20" s="1"/>
      <c r="B20" s="9">
        <v>18</v>
      </c>
      <c r="C20" s="15" t="s">
        <v>37</v>
      </c>
      <c r="D20" s="15" t="s">
        <v>20</v>
      </c>
      <c r="E20" s="15" t="s">
        <v>21</v>
      </c>
      <c r="F20" s="15"/>
      <c r="G20" s="15">
        <v>8</v>
      </c>
      <c r="H20" s="15"/>
      <c r="I20" s="9" t="s">
        <v>22</v>
      </c>
      <c r="J20" s="1">
        <f t="shared" si="9"/>
        <v>314.02</v>
      </c>
      <c r="K20" s="1">
        <f t="shared" si="1"/>
        <v>274.02</v>
      </c>
      <c r="L20" s="1">
        <f t="shared" si="10"/>
        <v>0</v>
      </c>
      <c r="M20" s="9">
        <v>40</v>
      </c>
      <c r="N20" s="1">
        <v>313</v>
      </c>
      <c r="O20" s="10" t="s">
        <v>35</v>
      </c>
      <c r="P20" s="9">
        <f t="shared" si="11"/>
        <v>0</v>
      </c>
      <c r="Q20" s="3"/>
      <c r="R20" s="1"/>
      <c r="S20" s="1"/>
      <c r="T20" s="9">
        <v>1.1422859615024501</v>
      </c>
      <c r="U20" s="1"/>
      <c r="V20" s="1"/>
    </row>
    <row r="21" spans="1:22" ht="13">
      <c r="A21" s="1"/>
      <c r="B21" s="13">
        <v>19</v>
      </c>
      <c r="C21" s="15" t="s">
        <v>31</v>
      </c>
      <c r="D21" s="15" t="s">
        <v>20</v>
      </c>
      <c r="E21" s="15" t="s">
        <v>21</v>
      </c>
      <c r="F21" s="15"/>
      <c r="G21" s="9">
        <v>17</v>
      </c>
      <c r="H21" s="9"/>
      <c r="I21" s="9" t="s">
        <v>22</v>
      </c>
      <c r="J21" s="1">
        <f>ROUNDUP(R21+S21+(N21/T21)+(P21/U21)+M21,2)</f>
        <v>1053.25</v>
      </c>
      <c r="K21" s="1">
        <f t="shared" si="1"/>
        <v>915.48</v>
      </c>
      <c r="L21" s="1">
        <f>ROUNDUP(R21+S21+(P21/U21),2)</f>
        <v>97.77000000000001</v>
      </c>
      <c r="M21" s="9">
        <v>40</v>
      </c>
      <c r="N21" s="9">
        <v>8000</v>
      </c>
      <c r="O21" s="10" t="s">
        <v>40</v>
      </c>
      <c r="P21" s="16">
        <v>126.26</v>
      </c>
      <c r="Q21" s="11" t="s">
        <v>25</v>
      </c>
      <c r="R21" s="12"/>
      <c r="S21" s="12"/>
      <c r="T21" s="9">
        <v>8.7385950525289395</v>
      </c>
      <c r="U21" s="9">
        <v>1.29143071151375</v>
      </c>
      <c r="V21" s="1"/>
    </row>
    <row r="22" spans="1:22" ht="13">
      <c r="A22" s="1"/>
      <c r="B22" s="9">
        <v>20</v>
      </c>
      <c r="C22" s="15" t="s">
        <v>29</v>
      </c>
      <c r="D22" s="15" t="s">
        <v>20</v>
      </c>
      <c r="E22" s="15" t="s">
        <v>21</v>
      </c>
      <c r="F22" s="15"/>
      <c r="G22" s="9">
        <v>18</v>
      </c>
      <c r="H22" s="9"/>
      <c r="I22" s="9" t="s">
        <v>22</v>
      </c>
      <c r="J22" s="1">
        <f t="shared" ref="J22:J24" si="12">ROUNDUP(R22+S22+(N22/T22)+M22,2)</f>
        <v>1431.95</v>
      </c>
      <c r="K22" s="1">
        <f t="shared" si="1"/>
        <v>1391.95</v>
      </c>
      <c r="L22" s="1">
        <f t="shared" ref="L22:L24" si="13">ROUNDUP(R22+S22,2)</f>
        <v>0</v>
      </c>
      <c r="M22" s="9">
        <v>40</v>
      </c>
      <c r="N22" s="9">
        <v>1590</v>
      </c>
      <c r="O22" s="10" t="s">
        <v>35</v>
      </c>
      <c r="P22" s="9">
        <f t="shared" ref="P22:P24" si="14">R22+S22</f>
        <v>0</v>
      </c>
      <c r="Q22" s="3"/>
      <c r="R22" s="9"/>
      <c r="S22" s="18"/>
      <c r="T22" s="9">
        <v>1.1422859615024501</v>
      </c>
      <c r="U22" s="1"/>
      <c r="V22" s="1"/>
    </row>
    <row r="23" spans="1:22" ht="13">
      <c r="A23" s="1"/>
      <c r="B23" s="9">
        <v>21</v>
      </c>
      <c r="C23" s="15" t="s">
        <v>28</v>
      </c>
      <c r="D23" s="15" t="s">
        <v>20</v>
      </c>
      <c r="E23" s="15" t="s">
        <v>21</v>
      </c>
      <c r="F23" s="15"/>
      <c r="G23" s="15">
        <v>18</v>
      </c>
      <c r="H23" s="15"/>
      <c r="I23" s="9" t="s">
        <v>22</v>
      </c>
      <c r="J23" s="1">
        <f t="shared" si="12"/>
        <v>600.29</v>
      </c>
      <c r="K23" s="1">
        <f t="shared" si="1"/>
        <v>560.29</v>
      </c>
      <c r="L23" s="1">
        <f t="shared" si="13"/>
        <v>0</v>
      </c>
      <c r="M23" s="9">
        <v>40</v>
      </c>
      <c r="N23" s="9">
        <v>640</v>
      </c>
      <c r="O23" s="10" t="s">
        <v>35</v>
      </c>
      <c r="P23" s="9">
        <f t="shared" si="14"/>
        <v>0</v>
      </c>
      <c r="Q23" s="11"/>
      <c r="R23" s="1"/>
      <c r="S23" s="1"/>
      <c r="T23" s="9">
        <v>1.1422859615024501</v>
      </c>
      <c r="U23" s="1"/>
      <c r="V23" s="1"/>
    </row>
    <row r="24" spans="1:22" ht="13">
      <c r="A24" s="1"/>
      <c r="B24" s="9">
        <v>22</v>
      </c>
      <c r="C24" s="15" t="s">
        <v>27</v>
      </c>
      <c r="D24" s="15" t="s">
        <v>20</v>
      </c>
      <c r="E24" s="15" t="s">
        <v>21</v>
      </c>
      <c r="F24" s="15"/>
      <c r="G24" s="15">
        <v>18</v>
      </c>
      <c r="H24" s="15"/>
      <c r="I24" s="9" t="s">
        <v>22</v>
      </c>
      <c r="J24" s="1">
        <f t="shared" si="12"/>
        <v>563.6</v>
      </c>
      <c r="K24" s="1">
        <f t="shared" si="1"/>
        <v>520</v>
      </c>
      <c r="L24" s="1">
        <f t="shared" si="13"/>
        <v>3.6</v>
      </c>
      <c r="M24" s="9">
        <v>40</v>
      </c>
      <c r="N24" s="9">
        <v>520</v>
      </c>
      <c r="O24" s="10" t="s">
        <v>22</v>
      </c>
      <c r="P24" s="9">
        <f t="shared" si="14"/>
        <v>3.6</v>
      </c>
      <c r="Q24" s="11" t="s">
        <v>22</v>
      </c>
      <c r="R24" s="12">
        <v>3.6</v>
      </c>
      <c r="S24" s="1"/>
      <c r="T24" s="9">
        <v>1</v>
      </c>
      <c r="U24" s="1"/>
      <c r="V24" s="1"/>
    </row>
    <row r="25" spans="1:22" ht="13">
      <c r="A25" s="1"/>
      <c r="B25" s="13">
        <v>23</v>
      </c>
      <c r="C25" s="15" t="s">
        <v>38</v>
      </c>
      <c r="D25" s="15" t="s">
        <v>20</v>
      </c>
      <c r="E25" s="15" t="s">
        <v>21</v>
      </c>
      <c r="F25" s="15"/>
      <c r="G25" s="15">
        <v>5</v>
      </c>
      <c r="H25" s="15"/>
      <c r="I25" s="9" t="s">
        <v>22</v>
      </c>
      <c r="J25" s="1">
        <f>ROUNDUP(R25+S25+(N25/T25)+(P25/U25)+M25,2)</f>
        <v>403.74</v>
      </c>
      <c r="K25" s="1">
        <f t="shared" si="1"/>
        <v>269.23</v>
      </c>
      <c r="L25" s="1">
        <f>ROUNDUP(R25+S25+(P25/U25),2)</f>
        <v>94.52000000000001</v>
      </c>
      <c r="M25" s="9">
        <v>40</v>
      </c>
      <c r="N25" s="16">
        <v>392000</v>
      </c>
      <c r="O25" s="10" t="s">
        <v>46</v>
      </c>
      <c r="P25" s="16">
        <v>107.96000000000001</v>
      </c>
      <c r="Q25" s="11" t="s">
        <v>35</v>
      </c>
      <c r="R25" s="12"/>
      <c r="S25" s="12"/>
      <c r="T25" s="9">
        <v>1456.01709854262</v>
      </c>
      <c r="U25" s="9">
        <v>1.1422859615024501</v>
      </c>
      <c r="V25" s="1"/>
    </row>
    <row r="26" spans="1:22" ht="13">
      <c r="A26" s="1"/>
      <c r="B26" s="9">
        <v>24</v>
      </c>
      <c r="C26" s="15" t="s">
        <v>27</v>
      </c>
      <c r="D26" s="15" t="s">
        <v>20</v>
      </c>
      <c r="E26" s="15" t="s">
        <v>21</v>
      </c>
      <c r="F26" s="15"/>
      <c r="G26" s="15">
        <v>7</v>
      </c>
      <c r="H26" s="15"/>
      <c r="I26" s="9" t="s">
        <v>22</v>
      </c>
      <c r="J26" s="1">
        <f t="shared" ref="J26:J30" si="15">ROUNDUP(R26+S26+(N26/T26)+M26,2)</f>
        <v>153.6</v>
      </c>
      <c r="K26" s="1">
        <f t="shared" si="1"/>
        <v>110</v>
      </c>
      <c r="L26" s="1">
        <f t="shared" ref="L26:L30" si="16">ROUNDUP(R26+S26,2)</f>
        <v>3.6</v>
      </c>
      <c r="M26" s="9">
        <v>40</v>
      </c>
      <c r="N26" s="9">
        <v>110</v>
      </c>
      <c r="O26" s="10" t="s">
        <v>22</v>
      </c>
      <c r="P26" s="9">
        <f t="shared" ref="P26:P30" si="17">R26+S26</f>
        <v>3.6</v>
      </c>
      <c r="Q26" s="11" t="s">
        <v>22</v>
      </c>
      <c r="R26" s="9">
        <v>3.6</v>
      </c>
      <c r="S26" s="1"/>
      <c r="T26" s="9">
        <v>1</v>
      </c>
      <c r="U26" s="1"/>
      <c r="V26" s="1"/>
    </row>
    <row r="27" spans="1:22" ht="13">
      <c r="A27" s="1"/>
      <c r="B27" s="9">
        <v>25</v>
      </c>
      <c r="C27" s="15" t="s">
        <v>23</v>
      </c>
      <c r="D27" s="15" t="s">
        <v>24</v>
      </c>
      <c r="E27" s="15" t="s">
        <v>21</v>
      </c>
      <c r="F27" s="15"/>
      <c r="G27" s="15">
        <v>6</v>
      </c>
      <c r="H27" s="15"/>
      <c r="I27" s="9" t="s">
        <v>22</v>
      </c>
      <c r="J27" s="1">
        <f t="shared" si="15"/>
        <v>959.21</v>
      </c>
      <c r="K27" s="1">
        <f t="shared" si="1"/>
        <v>919.21</v>
      </c>
      <c r="L27" s="1">
        <f t="shared" si="16"/>
        <v>0</v>
      </c>
      <c r="M27" s="9">
        <v>40</v>
      </c>
      <c r="N27" s="9">
        <v>1050</v>
      </c>
      <c r="O27" s="10" t="s">
        <v>35</v>
      </c>
      <c r="P27" s="9">
        <f t="shared" si="17"/>
        <v>0</v>
      </c>
      <c r="Q27" s="3"/>
      <c r="R27" s="1"/>
      <c r="S27" s="1"/>
      <c r="T27" s="9">
        <v>1.1422859615024501</v>
      </c>
      <c r="U27" s="1"/>
      <c r="V27" s="1"/>
    </row>
    <row r="28" spans="1:22" ht="13">
      <c r="A28" s="1"/>
      <c r="B28" s="13">
        <v>26</v>
      </c>
      <c r="C28" s="15" t="s">
        <v>37</v>
      </c>
      <c r="D28" s="15" t="s">
        <v>20</v>
      </c>
      <c r="E28" s="15" t="s">
        <v>21</v>
      </c>
      <c r="F28" s="15"/>
      <c r="G28" s="15">
        <v>9</v>
      </c>
      <c r="H28" s="15"/>
      <c r="I28" s="9" t="s">
        <v>22</v>
      </c>
      <c r="J28" s="1">
        <f t="shared" si="15"/>
        <v>405.06</v>
      </c>
      <c r="K28" s="1">
        <f t="shared" si="1"/>
        <v>365.06</v>
      </c>
      <c r="L28" s="1">
        <f t="shared" si="16"/>
        <v>0</v>
      </c>
      <c r="M28" s="9">
        <v>40</v>
      </c>
      <c r="N28" s="9">
        <v>417</v>
      </c>
      <c r="O28" s="10" t="s">
        <v>35</v>
      </c>
      <c r="P28" s="9">
        <f t="shared" si="17"/>
        <v>0</v>
      </c>
      <c r="Q28" s="3"/>
      <c r="R28" s="1"/>
      <c r="S28" s="1"/>
      <c r="T28" s="9">
        <v>1.1422859615024501</v>
      </c>
      <c r="U28" s="1"/>
      <c r="V28" s="1"/>
    </row>
    <row r="29" spans="1:22" ht="13">
      <c r="A29" s="1"/>
      <c r="B29" s="9">
        <v>27</v>
      </c>
      <c r="C29" s="15" t="s">
        <v>30</v>
      </c>
      <c r="D29" s="15" t="s">
        <v>20</v>
      </c>
      <c r="E29" s="15" t="s">
        <v>21</v>
      </c>
      <c r="F29" s="15"/>
      <c r="G29" s="15">
        <v>9</v>
      </c>
      <c r="H29" s="15"/>
      <c r="I29" s="9" t="s">
        <v>22</v>
      </c>
      <c r="J29" s="1">
        <f t="shared" si="15"/>
        <v>313.33999999999997</v>
      </c>
      <c r="K29" s="1">
        <f t="shared" si="1"/>
        <v>269.74</v>
      </c>
      <c r="L29" s="1">
        <f t="shared" si="16"/>
        <v>3.6</v>
      </c>
      <c r="M29" s="9">
        <v>40</v>
      </c>
      <c r="N29" s="9">
        <v>350</v>
      </c>
      <c r="O29" s="10" t="s">
        <v>39</v>
      </c>
      <c r="P29" s="9">
        <f t="shared" si="17"/>
        <v>3.6</v>
      </c>
      <c r="Q29" s="11" t="s">
        <v>22</v>
      </c>
      <c r="R29" s="12">
        <v>3.6</v>
      </c>
      <c r="S29" s="1"/>
      <c r="T29" s="9">
        <v>1.2975662988241501</v>
      </c>
      <c r="U29" s="1"/>
      <c r="V29" s="1"/>
    </row>
    <row r="30" spans="1:22" ht="13">
      <c r="A30" s="1"/>
      <c r="B30" s="9">
        <v>28</v>
      </c>
      <c r="C30" s="15" t="s">
        <v>29</v>
      </c>
      <c r="D30" s="15" t="s">
        <v>20</v>
      </c>
      <c r="E30" s="15" t="s">
        <v>21</v>
      </c>
      <c r="F30" s="15"/>
      <c r="G30" s="15">
        <v>9</v>
      </c>
      <c r="H30" s="15"/>
      <c r="I30" s="9" t="s">
        <v>22</v>
      </c>
      <c r="J30" s="1">
        <f t="shared" si="15"/>
        <v>293.88</v>
      </c>
      <c r="K30" s="1">
        <f t="shared" si="1"/>
        <v>253.88</v>
      </c>
      <c r="L30" s="1">
        <f t="shared" si="16"/>
        <v>0</v>
      </c>
      <c r="M30" s="9">
        <v>40</v>
      </c>
      <c r="N30" s="9">
        <v>290</v>
      </c>
      <c r="O30" s="10" t="s">
        <v>35</v>
      </c>
      <c r="P30" s="9">
        <f t="shared" si="17"/>
        <v>0</v>
      </c>
      <c r="Q30" s="3"/>
      <c r="R30" s="1"/>
      <c r="S30" s="1"/>
      <c r="T30" s="9">
        <v>1.1422859615024501</v>
      </c>
      <c r="U30" s="1"/>
      <c r="V30" s="1"/>
    </row>
    <row r="31" spans="1:22" ht="13">
      <c r="A31" s="1"/>
      <c r="B31" s="9">
        <v>29</v>
      </c>
      <c r="C31" s="15" t="s">
        <v>36</v>
      </c>
      <c r="D31" s="15" t="s">
        <v>20</v>
      </c>
      <c r="E31" s="15" t="s">
        <v>21</v>
      </c>
      <c r="F31" s="15"/>
      <c r="G31" s="15">
        <v>9</v>
      </c>
      <c r="H31" s="15"/>
      <c r="I31" s="9" t="s">
        <v>22</v>
      </c>
      <c r="J31" s="1">
        <f>ROUNDUP(R31+S31+(N31/T31)+(P31/U31)+M31,2)</f>
        <v>221.98999999999998</v>
      </c>
      <c r="K31" s="1">
        <f t="shared" si="1"/>
        <v>146.97</v>
      </c>
      <c r="L31" s="1">
        <f>ROUNDUP(R31+S31+(P31/U31),2)</f>
        <v>35.019999999999996</v>
      </c>
      <c r="M31" s="9">
        <v>40</v>
      </c>
      <c r="N31" s="9">
        <v>167.88</v>
      </c>
      <c r="O31" s="10" t="s">
        <v>35</v>
      </c>
      <c r="P31" s="9">
        <v>40</v>
      </c>
      <c r="Q31" s="11" t="s">
        <v>35</v>
      </c>
      <c r="R31" s="1"/>
      <c r="S31" s="1"/>
      <c r="T31" s="9">
        <v>1.1422859615024501</v>
      </c>
      <c r="U31" s="9">
        <v>1.1422859615024501</v>
      </c>
      <c r="V31" s="1"/>
    </row>
    <row r="32" spans="1:22" ht="13">
      <c r="A32" s="1"/>
      <c r="B32" s="13">
        <v>30</v>
      </c>
      <c r="C32" s="15" t="s">
        <v>28</v>
      </c>
      <c r="D32" s="15" t="s">
        <v>20</v>
      </c>
      <c r="E32" s="15" t="s">
        <v>21</v>
      </c>
      <c r="F32" s="15"/>
      <c r="G32" s="15">
        <v>9</v>
      </c>
      <c r="H32" s="15"/>
      <c r="I32" s="9" t="s">
        <v>22</v>
      </c>
      <c r="J32" s="1">
        <f t="shared" ref="J32:J35" si="18">ROUNDUP(R32+S32+(N32/T32)+M32,2)</f>
        <v>197.57999999999998</v>
      </c>
      <c r="K32" s="1">
        <f t="shared" si="1"/>
        <v>157.57999999999998</v>
      </c>
      <c r="L32" s="1">
        <f t="shared" ref="L32:L35" si="19">ROUNDUP(R32+S32,2)</f>
        <v>0</v>
      </c>
      <c r="M32" s="9">
        <v>40</v>
      </c>
      <c r="N32" s="9">
        <v>180</v>
      </c>
      <c r="O32" s="10" t="s">
        <v>35</v>
      </c>
      <c r="P32" s="9">
        <f t="shared" ref="P32:P35" si="20">R32+S32</f>
        <v>0</v>
      </c>
      <c r="Q32" s="3"/>
      <c r="R32" s="1"/>
      <c r="S32" s="1"/>
      <c r="T32" s="9">
        <v>1.1422859615024501</v>
      </c>
      <c r="U32" s="1"/>
      <c r="V32" s="1"/>
    </row>
    <row r="33" spans="1:22" ht="13">
      <c r="A33" s="1"/>
      <c r="B33" s="9">
        <v>31</v>
      </c>
      <c r="C33" s="15" t="s">
        <v>27</v>
      </c>
      <c r="D33" s="15" t="s">
        <v>20</v>
      </c>
      <c r="E33" s="15" t="s">
        <v>21</v>
      </c>
      <c r="F33" s="15"/>
      <c r="G33" s="15">
        <v>9</v>
      </c>
      <c r="H33" s="15"/>
      <c r="I33" s="9" t="s">
        <v>22</v>
      </c>
      <c r="J33" s="1">
        <f t="shared" si="18"/>
        <v>193.6</v>
      </c>
      <c r="K33" s="1">
        <f t="shared" si="1"/>
        <v>150</v>
      </c>
      <c r="L33" s="1">
        <f t="shared" si="19"/>
        <v>3.6</v>
      </c>
      <c r="M33" s="9">
        <v>40</v>
      </c>
      <c r="N33" s="9">
        <v>150</v>
      </c>
      <c r="O33" s="10" t="s">
        <v>22</v>
      </c>
      <c r="P33" s="9">
        <f t="shared" si="20"/>
        <v>3.6</v>
      </c>
      <c r="Q33" s="11" t="s">
        <v>22</v>
      </c>
      <c r="R33" s="12">
        <v>3.6</v>
      </c>
      <c r="S33" s="1"/>
      <c r="T33" s="9">
        <v>1</v>
      </c>
      <c r="U33" s="1"/>
      <c r="V33" s="1"/>
    </row>
    <row r="34" spans="1:22" ht="13">
      <c r="A34" s="1"/>
      <c r="B34" s="9">
        <v>32</v>
      </c>
      <c r="C34" s="15" t="s">
        <v>26</v>
      </c>
      <c r="D34" s="15" t="s">
        <v>20</v>
      </c>
      <c r="E34" s="15" t="s">
        <v>21</v>
      </c>
      <c r="F34" s="15"/>
      <c r="G34" s="15">
        <v>9</v>
      </c>
      <c r="H34" s="15"/>
      <c r="I34" s="9" t="s">
        <v>22</v>
      </c>
      <c r="J34" s="1">
        <f t="shared" si="18"/>
        <v>215.09</v>
      </c>
      <c r="K34" s="1">
        <f t="shared" si="1"/>
        <v>175.09</v>
      </c>
      <c r="L34" s="1">
        <f t="shared" si="19"/>
        <v>0</v>
      </c>
      <c r="M34" s="9">
        <v>40</v>
      </c>
      <c r="N34" s="9">
        <v>200</v>
      </c>
      <c r="O34" s="10" t="s">
        <v>35</v>
      </c>
      <c r="P34" s="9">
        <f t="shared" si="20"/>
        <v>0</v>
      </c>
      <c r="Q34" s="3"/>
      <c r="R34" s="1"/>
      <c r="S34" s="1"/>
      <c r="T34" s="9">
        <v>1.1422859615024501</v>
      </c>
      <c r="U34" s="1"/>
      <c r="V34" s="1"/>
    </row>
    <row r="35" spans="1:22" ht="13">
      <c r="A35" s="1"/>
      <c r="B35" s="13">
        <v>33</v>
      </c>
      <c r="C35" s="15" t="s">
        <v>34</v>
      </c>
      <c r="D35" s="15" t="s">
        <v>20</v>
      </c>
      <c r="E35" s="15" t="s">
        <v>21</v>
      </c>
      <c r="F35" s="15"/>
      <c r="G35" s="15">
        <v>9</v>
      </c>
      <c r="H35" s="15"/>
      <c r="I35" s="9" t="s">
        <v>22</v>
      </c>
      <c r="J35" s="1">
        <f t="shared" si="18"/>
        <v>337.65</v>
      </c>
      <c r="K35" s="1">
        <f t="shared" si="1"/>
        <v>297.64999999999998</v>
      </c>
      <c r="L35" s="1">
        <f t="shared" si="19"/>
        <v>0</v>
      </c>
      <c r="M35" s="9">
        <v>40</v>
      </c>
      <c r="N35" s="9">
        <v>340</v>
      </c>
      <c r="O35" s="10" t="s">
        <v>35</v>
      </c>
      <c r="P35" s="9">
        <f t="shared" si="20"/>
        <v>0</v>
      </c>
      <c r="Q35" s="3"/>
      <c r="R35" s="1"/>
      <c r="S35" s="1"/>
      <c r="T35" s="9">
        <v>1.1422859615024501</v>
      </c>
      <c r="U35" s="1"/>
      <c r="V35" s="1"/>
    </row>
    <row r="36" spans="1:22" ht="13">
      <c r="A36" s="1"/>
      <c r="B36" s="9">
        <v>34</v>
      </c>
      <c r="C36" s="15" t="s">
        <v>33</v>
      </c>
      <c r="D36" s="15" t="s">
        <v>20</v>
      </c>
      <c r="E36" s="15" t="s">
        <v>21</v>
      </c>
      <c r="F36" s="15"/>
      <c r="G36" s="15">
        <v>9</v>
      </c>
      <c r="H36" s="15"/>
      <c r="I36" s="9" t="s">
        <v>22</v>
      </c>
      <c r="J36" s="1">
        <f t="shared" ref="J36:J37" si="21">ROUNDUP(R36+S36+(N36/T36)+(P36/U36)+M36,2)</f>
        <v>251</v>
      </c>
      <c r="K36" s="1">
        <f t="shared" si="1"/>
        <v>111.2</v>
      </c>
      <c r="L36" s="1">
        <f t="shared" ref="L36:L37" si="22">ROUNDUP(R36+S36+(P36/U36),2)</f>
        <v>99.800000000000011</v>
      </c>
      <c r="M36" s="9">
        <v>40</v>
      </c>
      <c r="N36" s="9">
        <v>550</v>
      </c>
      <c r="O36" s="10" t="s">
        <v>41</v>
      </c>
      <c r="P36" s="9">
        <v>114</v>
      </c>
      <c r="Q36" s="11" t="s">
        <v>35</v>
      </c>
      <c r="R36" s="1"/>
      <c r="S36" s="1"/>
      <c r="T36" s="9">
        <v>4.9463087681688096</v>
      </c>
      <c r="U36" s="9">
        <v>1.1422859615024501</v>
      </c>
      <c r="V36" s="1"/>
    </row>
    <row r="37" spans="1:22" ht="13">
      <c r="A37" s="1"/>
      <c r="B37" s="9">
        <v>35</v>
      </c>
      <c r="C37" s="15" t="s">
        <v>32</v>
      </c>
      <c r="D37" s="15" t="s">
        <v>20</v>
      </c>
      <c r="E37" s="15" t="s">
        <v>21</v>
      </c>
      <c r="F37" s="15"/>
      <c r="G37" s="15">
        <v>9</v>
      </c>
      <c r="H37" s="15"/>
      <c r="I37" s="9" t="s">
        <v>22</v>
      </c>
      <c r="J37" s="1">
        <f t="shared" si="21"/>
        <v>399.28</v>
      </c>
      <c r="K37" s="1">
        <f t="shared" si="1"/>
        <v>276.12</v>
      </c>
      <c r="L37" s="1">
        <f t="shared" si="22"/>
        <v>83.17</v>
      </c>
      <c r="M37" s="9">
        <v>40</v>
      </c>
      <c r="N37" s="9">
        <v>315.39999999999998</v>
      </c>
      <c r="O37" s="10" t="s">
        <v>35</v>
      </c>
      <c r="P37" s="9">
        <v>95</v>
      </c>
      <c r="Q37" s="11" t="s">
        <v>35</v>
      </c>
      <c r="R37" s="1"/>
      <c r="S37" s="1"/>
      <c r="T37" s="9">
        <v>1.1422859615024501</v>
      </c>
      <c r="U37" s="9">
        <v>1.1422859615024501</v>
      </c>
      <c r="V37" s="1"/>
    </row>
    <row r="38" spans="1:22" ht="13">
      <c r="A38" s="1"/>
      <c r="B38" s="9">
        <v>36</v>
      </c>
      <c r="C38" s="15" t="s">
        <v>42</v>
      </c>
      <c r="D38" s="15" t="s">
        <v>20</v>
      </c>
      <c r="E38" s="15" t="s">
        <v>21</v>
      </c>
      <c r="F38" s="15"/>
      <c r="G38" s="15">
        <v>7</v>
      </c>
      <c r="H38" s="15"/>
      <c r="I38" s="9" t="s">
        <v>22</v>
      </c>
      <c r="J38" s="1">
        <f>ROUNDUP(R38+S38+(N38/T38)+M38,2)</f>
        <v>253.01999999999998</v>
      </c>
      <c r="K38" s="1">
        <f t="shared" si="1"/>
        <v>192.92</v>
      </c>
      <c r="L38" s="1">
        <f>ROUNDUP(R38+S38,2)</f>
        <v>20.100000000000001</v>
      </c>
      <c r="M38" s="9">
        <v>40</v>
      </c>
      <c r="N38" s="9">
        <v>350</v>
      </c>
      <c r="O38" s="10" t="s">
        <v>47</v>
      </c>
      <c r="P38" s="9">
        <f>R38+S38</f>
        <v>20.100000000000001</v>
      </c>
      <c r="Q38" s="11" t="s">
        <v>22</v>
      </c>
      <c r="R38" s="12">
        <v>3.6</v>
      </c>
      <c r="S38" s="12">
        <v>16.5</v>
      </c>
      <c r="T38" s="9">
        <v>1.81424964647084</v>
      </c>
      <c r="U38" s="1"/>
      <c r="V38" s="1"/>
    </row>
    <row r="39" spans="1:22" ht="13">
      <c r="A39" s="1"/>
      <c r="B39" s="13">
        <v>37</v>
      </c>
      <c r="C39" s="15" t="s">
        <v>43</v>
      </c>
      <c r="D39" s="15" t="s">
        <v>24</v>
      </c>
      <c r="E39" s="15" t="s">
        <v>21</v>
      </c>
      <c r="F39" s="15"/>
      <c r="G39" s="15">
        <v>7</v>
      </c>
      <c r="H39" s="15"/>
      <c r="I39" s="9" t="s">
        <v>22</v>
      </c>
      <c r="J39" s="1">
        <f t="shared" ref="J39:J42" si="23">ROUNDUP(R39+S39+(N39/T39)+(P39/U39)+M39,2)</f>
        <v>198.97</v>
      </c>
      <c r="K39" s="1">
        <f t="shared" si="1"/>
        <v>61.199999999999996</v>
      </c>
      <c r="L39" s="1">
        <f t="shared" ref="L39:L42" si="24">ROUNDUP(R39+S39+(P39/U39),2)</f>
        <v>97.77000000000001</v>
      </c>
      <c r="M39" s="9">
        <v>40</v>
      </c>
      <c r="N39" s="9">
        <v>295</v>
      </c>
      <c r="O39" s="10" t="s">
        <v>48</v>
      </c>
      <c r="P39" s="16">
        <v>126.26</v>
      </c>
      <c r="Q39" s="11" t="s">
        <v>25</v>
      </c>
      <c r="R39" s="12"/>
      <c r="S39" s="12"/>
      <c r="T39" s="9">
        <v>4.8205466626201803</v>
      </c>
      <c r="U39" s="9">
        <v>1.29143071151375</v>
      </c>
      <c r="V39" s="1"/>
    </row>
    <row r="40" spans="1:22" ht="13">
      <c r="A40" s="1"/>
      <c r="B40" s="9">
        <v>38</v>
      </c>
      <c r="C40" s="15" t="s">
        <v>31</v>
      </c>
      <c r="D40" s="15" t="s">
        <v>20</v>
      </c>
      <c r="E40" s="15" t="s">
        <v>21</v>
      </c>
      <c r="F40" s="15"/>
      <c r="G40" s="15">
        <v>7</v>
      </c>
      <c r="H40" s="15"/>
      <c r="I40" s="9" t="s">
        <v>22</v>
      </c>
      <c r="J40" s="1">
        <f t="shared" si="23"/>
        <v>366.64</v>
      </c>
      <c r="K40" s="1">
        <f t="shared" si="1"/>
        <v>228.87</v>
      </c>
      <c r="L40" s="1">
        <f t="shared" si="24"/>
        <v>97.77000000000001</v>
      </c>
      <c r="M40" s="9">
        <v>40</v>
      </c>
      <c r="N40" s="9">
        <v>2000</v>
      </c>
      <c r="O40" s="10" t="s">
        <v>40</v>
      </c>
      <c r="P40" s="16">
        <v>126.26</v>
      </c>
      <c r="Q40" s="11" t="s">
        <v>25</v>
      </c>
      <c r="R40" s="12"/>
      <c r="S40" s="12"/>
      <c r="T40" s="9">
        <v>8.7385950525289395</v>
      </c>
      <c r="U40" s="9">
        <v>1.29143071151375</v>
      </c>
      <c r="V40" s="1"/>
    </row>
    <row r="41" spans="1:22" ht="13">
      <c r="A41" s="1"/>
      <c r="B41" s="9">
        <v>39</v>
      </c>
      <c r="C41" s="15" t="s">
        <v>44</v>
      </c>
      <c r="D41" s="15" t="s">
        <v>20</v>
      </c>
      <c r="E41" s="15" t="s">
        <v>21</v>
      </c>
      <c r="F41" s="15"/>
      <c r="G41" s="15">
        <v>9</v>
      </c>
      <c r="H41" s="15"/>
      <c r="I41" s="9" t="s">
        <v>22</v>
      </c>
      <c r="J41" s="1">
        <f t="shared" si="23"/>
        <v>324.82</v>
      </c>
      <c r="K41" s="1">
        <f t="shared" si="1"/>
        <v>250.79</v>
      </c>
      <c r="L41" s="1">
        <f t="shared" si="24"/>
        <v>34.03</v>
      </c>
      <c r="M41" s="9">
        <v>40</v>
      </c>
      <c r="N41" s="1">
        <v>35800</v>
      </c>
      <c r="O41" s="10" t="s">
        <v>49</v>
      </c>
      <c r="P41" s="9">
        <v>290</v>
      </c>
      <c r="Q41" s="11" t="s">
        <v>50</v>
      </c>
      <c r="R41" s="12"/>
      <c r="S41" s="12"/>
      <c r="T41" s="9">
        <v>142.749154655284</v>
      </c>
      <c r="U41" s="9">
        <v>8.5226820433016695</v>
      </c>
      <c r="V41" s="1"/>
    </row>
    <row r="42" spans="1:22" ht="13">
      <c r="A42" s="1"/>
      <c r="B42" s="13">
        <v>40</v>
      </c>
      <c r="C42" s="15" t="s">
        <v>44</v>
      </c>
      <c r="D42" s="15" t="s">
        <v>20</v>
      </c>
      <c r="E42" s="15" t="s">
        <v>21</v>
      </c>
      <c r="F42" s="15"/>
      <c r="G42" s="15">
        <v>8</v>
      </c>
      <c r="H42" s="15"/>
      <c r="I42" s="9" t="s">
        <v>22</v>
      </c>
      <c r="J42" s="1">
        <f t="shared" si="23"/>
        <v>324.82</v>
      </c>
      <c r="K42" s="1">
        <f t="shared" si="1"/>
        <v>250.79</v>
      </c>
      <c r="L42" s="1">
        <f t="shared" si="24"/>
        <v>34.03</v>
      </c>
      <c r="M42" s="9">
        <v>40</v>
      </c>
      <c r="N42" s="1">
        <v>35800</v>
      </c>
      <c r="O42" s="10" t="s">
        <v>49</v>
      </c>
      <c r="P42" s="9">
        <v>290</v>
      </c>
      <c r="Q42" s="11" t="s">
        <v>50</v>
      </c>
      <c r="R42" s="12"/>
      <c r="S42" s="12"/>
      <c r="T42" s="9">
        <v>142.749154655284</v>
      </c>
      <c r="U42" s="9">
        <v>8.5226820433016695</v>
      </c>
      <c r="V42" s="1"/>
    </row>
    <row r="43" spans="1:22" ht="13">
      <c r="A43" s="1"/>
      <c r="B43" s="9">
        <v>41</v>
      </c>
      <c r="C43" s="15" t="s">
        <v>29</v>
      </c>
      <c r="D43" s="15" t="s">
        <v>20</v>
      </c>
      <c r="E43" s="15" t="s">
        <v>21</v>
      </c>
      <c r="F43" s="15"/>
      <c r="G43" s="15">
        <v>14</v>
      </c>
      <c r="H43" s="15"/>
      <c r="I43" s="9" t="s">
        <v>22</v>
      </c>
      <c r="J43" s="1">
        <f t="shared" ref="J43:J44" si="25">ROUNDUP(R43+S43+(N43/T43)+M43,2)</f>
        <v>836.65</v>
      </c>
      <c r="K43" s="1">
        <f t="shared" si="1"/>
        <v>796.65</v>
      </c>
      <c r="L43" s="1">
        <f t="shared" ref="L43:L44" si="26">ROUNDUP(R43+S43,2)</f>
        <v>0</v>
      </c>
      <c r="M43" s="9">
        <v>40</v>
      </c>
      <c r="N43" s="9">
        <v>910</v>
      </c>
      <c r="O43" s="10" t="s">
        <v>35</v>
      </c>
      <c r="P43" s="9">
        <f t="shared" ref="P43:P44" si="27">R43+S43</f>
        <v>0</v>
      </c>
      <c r="Q43" s="3"/>
      <c r="R43" s="1"/>
      <c r="S43" s="1"/>
      <c r="T43" s="9">
        <v>1.1422859615024501</v>
      </c>
      <c r="U43" s="1"/>
      <c r="V43" s="1"/>
    </row>
    <row r="44" spans="1:22" ht="13">
      <c r="A44" s="1"/>
      <c r="B44" s="9">
        <v>42</v>
      </c>
      <c r="C44" s="15" t="s">
        <v>27</v>
      </c>
      <c r="D44" s="15" t="s">
        <v>20</v>
      </c>
      <c r="E44" s="15" t="s">
        <v>21</v>
      </c>
      <c r="F44" s="15"/>
      <c r="G44" s="15">
        <v>14</v>
      </c>
      <c r="H44" s="15"/>
      <c r="I44" s="9" t="s">
        <v>22</v>
      </c>
      <c r="J44" s="1">
        <f t="shared" si="25"/>
        <v>343.6</v>
      </c>
      <c r="K44" s="1">
        <f t="shared" si="1"/>
        <v>300</v>
      </c>
      <c r="L44" s="1">
        <f t="shared" si="26"/>
        <v>3.6</v>
      </c>
      <c r="M44" s="9">
        <v>40</v>
      </c>
      <c r="N44" s="9">
        <v>300</v>
      </c>
      <c r="O44" s="10" t="s">
        <v>22</v>
      </c>
      <c r="P44" s="9">
        <f t="shared" si="27"/>
        <v>3.6</v>
      </c>
      <c r="Q44" s="11" t="s">
        <v>22</v>
      </c>
      <c r="R44" s="9">
        <v>3.6</v>
      </c>
      <c r="S44" s="1"/>
      <c r="T44" s="9">
        <v>1</v>
      </c>
      <c r="U44" s="1"/>
      <c r="V44" s="1"/>
    </row>
    <row r="45" spans="1:22" ht="13">
      <c r="A45" s="1"/>
      <c r="B45" s="9">
        <v>43</v>
      </c>
      <c r="C45" s="15" t="s">
        <v>38</v>
      </c>
      <c r="D45" s="15" t="s">
        <v>20</v>
      </c>
      <c r="E45" s="15" t="s">
        <v>21</v>
      </c>
      <c r="F45" s="15"/>
      <c r="G45" s="15">
        <v>13</v>
      </c>
      <c r="H45" s="15"/>
      <c r="I45" s="9" t="s">
        <v>22</v>
      </c>
      <c r="J45" s="1">
        <f>ROUNDUP(R45+S45+(N45/T45)+(P45/U45)+M45,2)</f>
        <v>835.06</v>
      </c>
      <c r="K45" s="1">
        <f t="shared" si="1"/>
        <v>700.55</v>
      </c>
      <c r="L45" s="1">
        <f>ROUNDUP(R45+S45+(P45/U45),2)</f>
        <v>94.52000000000001</v>
      </c>
      <c r="M45" s="9">
        <v>40</v>
      </c>
      <c r="N45" s="1">
        <v>1020000</v>
      </c>
      <c r="O45" s="10" t="s">
        <v>46</v>
      </c>
      <c r="P45" s="16">
        <v>107.96000000000001</v>
      </c>
      <c r="Q45" s="11" t="s">
        <v>35</v>
      </c>
      <c r="R45" s="12"/>
      <c r="S45" s="12"/>
      <c r="T45" s="9">
        <v>1456.01709854262</v>
      </c>
      <c r="U45" s="9">
        <v>1.1422859615024501</v>
      </c>
      <c r="V45" s="1"/>
    </row>
    <row r="46" spans="1:22" ht="13">
      <c r="A46" s="1"/>
      <c r="B46" s="13">
        <v>44</v>
      </c>
      <c r="C46" s="15" t="s">
        <v>23</v>
      </c>
      <c r="D46" s="15" t="s">
        <v>24</v>
      </c>
      <c r="E46" s="15" t="s">
        <v>21</v>
      </c>
      <c r="F46" s="15"/>
      <c r="G46" s="15">
        <v>4</v>
      </c>
      <c r="H46" s="15"/>
      <c r="I46" s="9" t="s">
        <v>22</v>
      </c>
      <c r="J46" s="1">
        <f>ROUNDUP(R46+S46+(N46/T46)+M46,2)</f>
        <v>552.14</v>
      </c>
      <c r="K46" s="1">
        <f t="shared" si="1"/>
        <v>512.14</v>
      </c>
      <c r="L46" s="1">
        <f>ROUNDUP(R46+S46,2)</f>
        <v>0</v>
      </c>
      <c r="M46" s="9">
        <v>40</v>
      </c>
      <c r="N46" s="9">
        <v>585</v>
      </c>
      <c r="O46" s="10" t="s">
        <v>35</v>
      </c>
      <c r="P46" s="9">
        <f>R46+S46</f>
        <v>0</v>
      </c>
      <c r="Q46" s="3"/>
      <c r="R46" s="1"/>
      <c r="S46" s="1"/>
      <c r="T46" s="9">
        <v>1.1422859615024501</v>
      </c>
      <c r="U46" s="1"/>
      <c r="V46" s="1"/>
    </row>
    <row r="47" spans="1:22" ht="13">
      <c r="A47" s="1"/>
      <c r="B47" s="9">
        <v>45</v>
      </c>
      <c r="C47" s="15" t="s">
        <v>43</v>
      </c>
      <c r="D47" s="15" t="s">
        <v>24</v>
      </c>
      <c r="E47" s="15" t="s">
        <v>21</v>
      </c>
      <c r="F47" s="15"/>
      <c r="G47" s="15">
        <v>4</v>
      </c>
      <c r="H47" s="15"/>
      <c r="I47" s="9" t="s">
        <v>22</v>
      </c>
      <c r="J47" s="1">
        <f t="shared" ref="J47:J49" si="28">ROUNDUP(R47+S47+(N47/T47)+(P47/U47)+M47,2)</f>
        <v>198.97</v>
      </c>
      <c r="K47" s="1">
        <f t="shared" si="1"/>
        <v>61.199999999999996</v>
      </c>
      <c r="L47" s="1">
        <f t="shared" ref="L47:L49" si="29">ROUNDUP(R47+S47+(P47/U47),2)</f>
        <v>97.77000000000001</v>
      </c>
      <c r="M47" s="9">
        <v>40</v>
      </c>
      <c r="N47" s="9">
        <v>295</v>
      </c>
      <c r="O47" s="10" t="s">
        <v>48</v>
      </c>
      <c r="P47" s="16">
        <v>126.26</v>
      </c>
      <c r="Q47" s="11" t="s">
        <v>25</v>
      </c>
      <c r="R47" s="12"/>
      <c r="S47" s="12"/>
      <c r="T47" s="9">
        <v>4.8205466626201803</v>
      </c>
      <c r="U47" s="9">
        <v>1.29143071151375</v>
      </c>
      <c r="V47" s="1"/>
    </row>
    <row r="48" spans="1:22" ht="13">
      <c r="A48" s="1"/>
      <c r="B48" s="9">
        <v>46</v>
      </c>
      <c r="C48" s="15" t="s">
        <v>31</v>
      </c>
      <c r="D48" s="15" t="s">
        <v>20</v>
      </c>
      <c r="E48" s="15" t="s">
        <v>21</v>
      </c>
      <c r="F48" s="15"/>
      <c r="G48" s="15">
        <v>10</v>
      </c>
      <c r="H48" s="15"/>
      <c r="I48" s="9" t="s">
        <v>22</v>
      </c>
      <c r="J48" s="1">
        <f t="shared" si="28"/>
        <v>595.51</v>
      </c>
      <c r="K48" s="1">
        <f t="shared" si="1"/>
        <v>457.74</v>
      </c>
      <c r="L48" s="1">
        <f t="shared" si="29"/>
        <v>97.77000000000001</v>
      </c>
      <c r="M48" s="9">
        <v>40</v>
      </c>
      <c r="N48" s="9">
        <v>4000</v>
      </c>
      <c r="O48" s="10" t="s">
        <v>40</v>
      </c>
      <c r="P48" s="16">
        <v>126.26</v>
      </c>
      <c r="Q48" s="11" t="s">
        <v>25</v>
      </c>
      <c r="R48" s="12"/>
      <c r="S48" s="12"/>
      <c r="T48" s="9">
        <v>8.7385950525289395</v>
      </c>
      <c r="U48" s="9">
        <v>1.29143071151375</v>
      </c>
      <c r="V48" s="1"/>
    </row>
    <row r="49" spans="1:22" ht="13">
      <c r="A49" s="1"/>
      <c r="B49" s="13">
        <v>47</v>
      </c>
      <c r="C49" s="15" t="s">
        <v>45</v>
      </c>
      <c r="D49" s="15" t="s">
        <v>20</v>
      </c>
      <c r="E49" s="15" t="s">
        <v>21</v>
      </c>
      <c r="F49" s="15"/>
      <c r="G49" s="15">
        <v>10</v>
      </c>
      <c r="H49" s="15"/>
      <c r="I49" s="9" t="s">
        <v>22</v>
      </c>
      <c r="J49" s="1">
        <f t="shared" si="28"/>
        <v>206.03</v>
      </c>
      <c r="K49" s="1">
        <f t="shared" si="1"/>
        <v>130.16999999999999</v>
      </c>
      <c r="L49" s="1">
        <f t="shared" si="29"/>
        <v>35.86</v>
      </c>
      <c r="M49" s="9">
        <v>40</v>
      </c>
      <c r="N49" s="9">
        <v>12000</v>
      </c>
      <c r="O49" s="10" t="s">
        <v>51</v>
      </c>
      <c r="P49" s="9">
        <v>40.96</v>
      </c>
      <c r="Q49" s="11" t="s">
        <v>35</v>
      </c>
      <c r="R49" s="12"/>
      <c r="S49" s="12"/>
      <c r="T49" s="9">
        <v>92.190718487476303</v>
      </c>
      <c r="U49" s="9">
        <v>1.1422859615024501</v>
      </c>
      <c r="V49" s="1"/>
    </row>
    <row r="50" spans="1:22" ht="13">
      <c r="A50" s="1"/>
      <c r="B50" s="9">
        <v>48</v>
      </c>
      <c r="C50" s="15" t="s">
        <v>42</v>
      </c>
      <c r="D50" s="15" t="s">
        <v>20</v>
      </c>
      <c r="E50" s="15" t="s">
        <v>21</v>
      </c>
      <c r="F50" s="15"/>
      <c r="G50" s="15">
        <v>10</v>
      </c>
      <c r="H50" s="15"/>
      <c r="I50" s="9" t="s">
        <v>22</v>
      </c>
      <c r="J50" s="1">
        <f t="shared" ref="J50:J51" si="30">ROUNDUP(R50+S50+(N50/T50)+M50,2)</f>
        <v>390.82</v>
      </c>
      <c r="K50" s="1">
        <f t="shared" si="1"/>
        <v>330.71999999999997</v>
      </c>
      <c r="L50" s="1">
        <f t="shared" ref="L50:L51" si="31">ROUNDUP(R50+S50,2)</f>
        <v>20.100000000000001</v>
      </c>
      <c r="M50" s="9">
        <v>40</v>
      </c>
      <c r="N50" s="9">
        <v>600</v>
      </c>
      <c r="O50" s="10" t="s">
        <v>47</v>
      </c>
      <c r="P50" s="9">
        <f t="shared" ref="P50:P51" si="32">R50+S50</f>
        <v>20.100000000000001</v>
      </c>
      <c r="Q50" s="11" t="s">
        <v>22</v>
      </c>
      <c r="R50" s="12">
        <v>3.6</v>
      </c>
      <c r="S50" s="12">
        <v>16.5</v>
      </c>
      <c r="T50" s="9">
        <v>1.81424964647084</v>
      </c>
      <c r="U50" s="1"/>
      <c r="V50" s="1"/>
    </row>
    <row r="51" spans="1:22" ht="13">
      <c r="A51" s="1"/>
      <c r="B51" s="9">
        <v>49</v>
      </c>
      <c r="C51" s="15" t="s">
        <v>23</v>
      </c>
      <c r="D51" s="15" t="s">
        <v>24</v>
      </c>
      <c r="E51" s="15" t="s">
        <v>21</v>
      </c>
      <c r="F51" s="15"/>
      <c r="G51" s="15">
        <v>10</v>
      </c>
      <c r="H51" s="15"/>
      <c r="I51" s="9" t="s">
        <v>22</v>
      </c>
      <c r="J51" s="1">
        <f t="shared" si="30"/>
        <v>1418.82</v>
      </c>
      <c r="K51" s="1">
        <f t="shared" si="1"/>
        <v>1378.82</v>
      </c>
      <c r="L51" s="1">
        <f t="shared" si="31"/>
        <v>0</v>
      </c>
      <c r="M51" s="9">
        <v>40</v>
      </c>
      <c r="N51" s="9">
        <v>1575</v>
      </c>
      <c r="O51" s="10" t="s">
        <v>35</v>
      </c>
      <c r="P51" s="9">
        <f t="shared" si="32"/>
        <v>0</v>
      </c>
      <c r="Q51" s="3"/>
      <c r="R51" s="1"/>
      <c r="S51" s="1"/>
      <c r="T51" s="9">
        <v>1.1422859615024501</v>
      </c>
      <c r="U51" s="1"/>
      <c r="V51" s="1"/>
    </row>
    <row r="52" spans="1:22" ht="13">
      <c r="A52" s="1"/>
      <c r="B52" s="9">
        <v>50</v>
      </c>
      <c r="C52" s="15" t="s">
        <v>31</v>
      </c>
      <c r="D52" s="15" t="s">
        <v>20</v>
      </c>
      <c r="E52" s="15" t="s">
        <v>21</v>
      </c>
      <c r="F52" s="15"/>
      <c r="G52" s="15">
        <v>7</v>
      </c>
      <c r="H52" s="15"/>
      <c r="I52" s="9" t="s">
        <v>22</v>
      </c>
      <c r="J52" s="1">
        <f>ROUNDUP(R52+S52+(N52/T52)+(P52/U52)+M52,2)</f>
        <v>366.64</v>
      </c>
      <c r="K52" s="1">
        <f t="shared" si="1"/>
        <v>228.87</v>
      </c>
      <c r="L52" s="1">
        <f>ROUNDUP(R52+S52+(P52/U52),2)</f>
        <v>97.77000000000001</v>
      </c>
      <c r="M52" s="9">
        <v>40</v>
      </c>
      <c r="N52" s="9">
        <v>2000</v>
      </c>
      <c r="O52" s="10" t="s">
        <v>40</v>
      </c>
      <c r="P52" s="16">
        <v>126.26</v>
      </c>
      <c r="Q52" s="11" t="s">
        <v>25</v>
      </c>
      <c r="R52" s="12"/>
      <c r="S52" s="12"/>
      <c r="T52" s="9">
        <v>8.7385950525289395</v>
      </c>
      <c r="U52" s="9">
        <v>1.29143071151375</v>
      </c>
      <c r="V52" s="1"/>
    </row>
    <row r="53" spans="1:22" ht="13">
      <c r="A53" s="1"/>
      <c r="B53" s="13">
        <v>51</v>
      </c>
      <c r="C53" s="15" t="s">
        <v>26</v>
      </c>
      <c r="D53" s="15" t="s">
        <v>20</v>
      </c>
      <c r="E53" s="15" t="s">
        <v>21</v>
      </c>
      <c r="F53" s="15"/>
      <c r="G53" s="15">
        <v>7</v>
      </c>
      <c r="H53" s="15"/>
      <c r="I53" s="9" t="s">
        <v>22</v>
      </c>
      <c r="J53" s="1">
        <f t="shared" ref="J53:J65" si="33">ROUNDUP(R53+S53+(N53/T53)+M53,2)</f>
        <v>145.06</v>
      </c>
      <c r="K53" s="1">
        <f t="shared" si="1"/>
        <v>105.06</v>
      </c>
      <c r="L53" s="1">
        <f t="shared" ref="L53:L65" si="34">ROUNDUP(R53+S53,2)</f>
        <v>0</v>
      </c>
      <c r="M53" s="9">
        <v>40</v>
      </c>
      <c r="N53" s="9">
        <v>120</v>
      </c>
      <c r="O53" s="10" t="s">
        <v>35</v>
      </c>
      <c r="P53" s="9">
        <f t="shared" ref="P53:P65" si="35">R53+S53</f>
        <v>0</v>
      </c>
      <c r="Q53" s="3"/>
      <c r="R53" s="1"/>
      <c r="S53" s="1"/>
      <c r="T53" s="9">
        <v>1.1422859615024501</v>
      </c>
      <c r="U53" s="1"/>
      <c r="V53" s="1"/>
    </row>
    <row r="54" spans="1:22" ht="13">
      <c r="A54" s="1"/>
      <c r="B54" s="9">
        <v>52</v>
      </c>
      <c r="C54" s="15" t="s">
        <v>27</v>
      </c>
      <c r="D54" s="15" t="s">
        <v>20</v>
      </c>
      <c r="E54" s="15" t="s">
        <v>21</v>
      </c>
      <c r="F54" s="15"/>
      <c r="G54" s="15">
        <v>7</v>
      </c>
      <c r="H54" s="15"/>
      <c r="I54" s="9" t="s">
        <v>22</v>
      </c>
      <c r="J54" s="1">
        <f t="shared" si="33"/>
        <v>153.6</v>
      </c>
      <c r="K54" s="1">
        <f t="shared" si="1"/>
        <v>110</v>
      </c>
      <c r="L54" s="1">
        <f t="shared" si="34"/>
        <v>3.6</v>
      </c>
      <c r="M54" s="9">
        <v>40</v>
      </c>
      <c r="N54" s="9">
        <v>110</v>
      </c>
      <c r="O54" s="10" t="s">
        <v>22</v>
      </c>
      <c r="P54" s="9">
        <f t="shared" si="35"/>
        <v>3.6</v>
      </c>
      <c r="Q54" s="11" t="s">
        <v>22</v>
      </c>
      <c r="R54" s="12">
        <v>3.6</v>
      </c>
      <c r="S54" s="1"/>
      <c r="T54" s="9">
        <v>1</v>
      </c>
      <c r="U54" s="1"/>
      <c r="V54" s="1"/>
    </row>
    <row r="55" spans="1:22" ht="13">
      <c r="A55" s="1"/>
      <c r="B55" s="9">
        <v>53</v>
      </c>
      <c r="C55" s="15" t="s">
        <v>28</v>
      </c>
      <c r="D55" s="15" t="s">
        <v>20</v>
      </c>
      <c r="E55" s="15" t="s">
        <v>21</v>
      </c>
      <c r="F55" s="15"/>
      <c r="G55" s="15">
        <v>7</v>
      </c>
      <c r="H55" s="15"/>
      <c r="I55" s="9" t="s">
        <v>22</v>
      </c>
      <c r="J55" s="1">
        <f t="shared" si="33"/>
        <v>124.05000000000001</v>
      </c>
      <c r="K55" s="1">
        <f t="shared" si="1"/>
        <v>84.050000000000011</v>
      </c>
      <c r="L55" s="1">
        <f t="shared" si="34"/>
        <v>0</v>
      </c>
      <c r="M55" s="9">
        <v>40</v>
      </c>
      <c r="N55" s="9">
        <v>96</v>
      </c>
      <c r="O55" s="10" t="s">
        <v>35</v>
      </c>
      <c r="P55" s="9">
        <f t="shared" si="35"/>
        <v>0</v>
      </c>
      <c r="Q55" s="3"/>
      <c r="R55" s="1"/>
      <c r="S55" s="1"/>
      <c r="T55" s="9">
        <v>1.1422859615024501</v>
      </c>
      <c r="U55" s="1"/>
      <c r="V55" s="1"/>
    </row>
    <row r="56" spans="1:22" ht="13">
      <c r="A56" s="1"/>
      <c r="B56" s="13">
        <v>54</v>
      </c>
      <c r="C56" s="15" t="s">
        <v>29</v>
      </c>
      <c r="D56" s="15" t="s">
        <v>20</v>
      </c>
      <c r="E56" s="15" t="s">
        <v>21</v>
      </c>
      <c r="F56" s="15"/>
      <c r="G56" s="15">
        <v>7</v>
      </c>
      <c r="H56" s="15"/>
      <c r="I56" s="9" t="s">
        <v>22</v>
      </c>
      <c r="J56" s="1">
        <f t="shared" si="33"/>
        <v>197.57999999999998</v>
      </c>
      <c r="K56" s="1">
        <f t="shared" si="1"/>
        <v>157.57999999999998</v>
      </c>
      <c r="L56" s="1">
        <f t="shared" si="34"/>
        <v>0</v>
      </c>
      <c r="M56" s="9">
        <v>40</v>
      </c>
      <c r="N56" s="9">
        <v>180</v>
      </c>
      <c r="O56" s="10" t="s">
        <v>35</v>
      </c>
      <c r="P56" s="9">
        <f t="shared" si="35"/>
        <v>0</v>
      </c>
      <c r="Q56" s="3"/>
      <c r="R56" s="1"/>
      <c r="S56" s="1"/>
      <c r="T56" s="9">
        <v>1.1422859615024501</v>
      </c>
      <c r="U56" s="1"/>
      <c r="V56" s="1"/>
    </row>
    <row r="57" spans="1:22" ht="13">
      <c r="A57" s="1"/>
      <c r="B57" s="9">
        <v>55</v>
      </c>
      <c r="C57" s="15" t="s">
        <v>30</v>
      </c>
      <c r="D57" s="15" t="s">
        <v>20</v>
      </c>
      <c r="E57" s="15" t="s">
        <v>21</v>
      </c>
      <c r="F57" s="15"/>
      <c r="G57" s="15">
        <v>7</v>
      </c>
      <c r="H57" s="15"/>
      <c r="I57" s="9" t="s">
        <v>22</v>
      </c>
      <c r="J57" s="1">
        <f t="shared" si="33"/>
        <v>236.26999999999998</v>
      </c>
      <c r="K57" s="1">
        <f t="shared" si="1"/>
        <v>192.67</v>
      </c>
      <c r="L57" s="1">
        <f t="shared" si="34"/>
        <v>3.6</v>
      </c>
      <c r="M57" s="9">
        <v>40</v>
      </c>
      <c r="N57" s="9">
        <v>250</v>
      </c>
      <c r="O57" s="10" t="s">
        <v>39</v>
      </c>
      <c r="P57" s="9">
        <f t="shared" si="35"/>
        <v>3.6</v>
      </c>
      <c r="Q57" s="11" t="s">
        <v>22</v>
      </c>
      <c r="R57" s="9">
        <v>3.6</v>
      </c>
      <c r="S57" s="1"/>
      <c r="T57" s="9">
        <v>1.2975662988241501</v>
      </c>
      <c r="U57" s="1"/>
      <c r="V57" s="1"/>
    </row>
    <row r="58" spans="1:22" ht="13">
      <c r="A58" s="1"/>
      <c r="B58" s="9">
        <v>56</v>
      </c>
      <c r="C58" s="15" t="s">
        <v>29</v>
      </c>
      <c r="D58" s="15" t="s">
        <v>20</v>
      </c>
      <c r="E58" s="15" t="s">
        <v>21</v>
      </c>
      <c r="F58" s="15"/>
      <c r="G58" s="15">
        <v>13</v>
      </c>
      <c r="H58" s="15"/>
      <c r="I58" s="9" t="s">
        <v>22</v>
      </c>
      <c r="J58" s="1">
        <f t="shared" si="33"/>
        <v>705.34</v>
      </c>
      <c r="K58" s="1">
        <f t="shared" si="1"/>
        <v>665.34</v>
      </c>
      <c r="L58" s="1">
        <f t="shared" si="34"/>
        <v>0</v>
      </c>
      <c r="M58" s="9">
        <v>40</v>
      </c>
      <c r="N58" s="9">
        <v>760</v>
      </c>
      <c r="O58" s="10" t="s">
        <v>35</v>
      </c>
      <c r="P58" s="9">
        <f t="shared" si="35"/>
        <v>0</v>
      </c>
      <c r="Q58" s="3"/>
      <c r="R58" s="1"/>
      <c r="S58" s="1"/>
      <c r="T58" s="9">
        <v>1.1422859615024501</v>
      </c>
      <c r="U58" s="1"/>
      <c r="V58" s="1"/>
    </row>
    <row r="59" spans="1:22" ht="13">
      <c r="A59" s="1"/>
      <c r="B59" s="9">
        <v>57</v>
      </c>
      <c r="C59" s="15" t="s">
        <v>28</v>
      </c>
      <c r="D59" s="15" t="s">
        <v>20</v>
      </c>
      <c r="E59" s="15" t="s">
        <v>21</v>
      </c>
      <c r="F59" s="15"/>
      <c r="G59" s="15">
        <v>13</v>
      </c>
      <c r="H59" s="15"/>
      <c r="I59" s="9" t="s">
        <v>22</v>
      </c>
      <c r="J59" s="1">
        <f t="shared" si="33"/>
        <v>346.40999999999997</v>
      </c>
      <c r="K59" s="1">
        <f t="shared" si="1"/>
        <v>306.40999999999997</v>
      </c>
      <c r="L59" s="1">
        <f t="shared" si="34"/>
        <v>0</v>
      </c>
      <c r="M59" s="9">
        <v>40</v>
      </c>
      <c r="N59" s="9">
        <v>350</v>
      </c>
      <c r="O59" s="10" t="s">
        <v>35</v>
      </c>
      <c r="P59" s="9">
        <f t="shared" si="35"/>
        <v>0</v>
      </c>
      <c r="Q59" s="3"/>
      <c r="R59" s="1"/>
      <c r="S59" s="1"/>
      <c r="T59" s="9">
        <v>1.1422859615024501</v>
      </c>
      <c r="U59" s="1"/>
      <c r="V59" s="1"/>
    </row>
    <row r="60" spans="1:22" ht="13">
      <c r="A60" s="1"/>
      <c r="B60" s="13">
        <v>58</v>
      </c>
      <c r="C60" s="15" t="s">
        <v>27</v>
      </c>
      <c r="D60" s="15" t="s">
        <v>20</v>
      </c>
      <c r="E60" s="15" t="s">
        <v>21</v>
      </c>
      <c r="F60" s="15"/>
      <c r="G60" s="15">
        <v>13</v>
      </c>
      <c r="H60" s="15"/>
      <c r="I60" s="9" t="s">
        <v>22</v>
      </c>
      <c r="J60" s="1">
        <f t="shared" si="33"/>
        <v>303.60000000000002</v>
      </c>
      <c r="K60" s="1">
        <f t="shared" si="1"/>
        <v>260</v>
      </c>
      <c r="L60" s="1">
        <f t="shared" si="34"/>
        <v>3.6</v>
      </c>
      <c r="M60" s="9">
        <v>40</v>
      </c>
      <c r="N60" s="9">
        <v>260</v>
      </c>
      <c r="O60" s="10" t="s">
        <v>22</v>
      </c>
      <c r="P60" s="9">
        <f t="shared" si="35"/>
        <v>3.6</v>
      </c>
      <c r="Q60" s="11" t="s">
        <v>22</v>
      </c>
      <c r="R60" s="9">
        <v>3.6</v>
      </c>
      <c r="S60" s="1"/>
      <c r="T60" s="9">
        <v>1</v>
      </c>
      <c r="U60" s="1"/>
      <c r="V60" s="1"/>
    </row>
    <row r="61" spans="1:22" ht="13">
      <c r="A61" s="1"/>
      <c r="B61" s="9">
        <v>59</v>
      </c>
      <c r="C61" s="15" t="s">
        <v>26</v>
      </c>
      <c r="D61" s="15" t="s">
        <v>20</v>
      </c>
      <c r="E61" s="15" t="s">
        <v>21</v>
      </c>
      <c r="F61" s="15"/>
      <c r="G61" s="15">
        <v>6</v>
      </c>
      <c r="H61" s="15"/>
      <c r="I61" s="9" t="s">
        <v>22</v>
      </c>
      <c r="J61" s="1">
        <f t="shared" si="33"/>
        <v>118.79</v>
      </c>
      <c r="K61" s="1">
        <f t="shared" si="1"/>
        <v>78.790000000000006</v>
      </c>
      <c r="L61" s="1">
        <f t="shared" si="34"/>
        <v>0</v>
      </c>
      <c r="M61" s="9">
        <v>40</v>
      </c>
      <c r="N61" s="9">
        <v>90</v>
      </c>
      <c r="O61" s="10" t="s">
        <v>35</v>
      </c>
      <c r="P61" s="9">
        <f t="shared" si="35"/>
        <v>0</v>
      </c>
      <c r="Q61" s="3"/>
      <c r="R61" s="1"/>
      <c r="S61" s="1"/>
      <c r="T61" s="9">
        <v>1.1422859615024501</v>
      </c>
      <c r="U61" s="1"/>
      <c r="V61" s="1"/>
    </row>
    <row r="62" spans="1:22" ht="13">
      <c r="A62" s="1"/>
      <c r="B62" s="9">
        <v>60</v>
      </c>
      <c r="C62" s="15" t="s">
        <v>27</v>
      </c>
      <c r="D62" s="15" t="s">
        <v>20</v>
      </c>
      <c r="E62" s="15" t="s">
        <v>21</v>
      </c>
      <c r="F62" s="15"/>
      <c r="G62" s="15">
        <v>6</v>
      </c>
      <c r="H62" s="15"/>
      <c r="I62" s="9" t="s">
        <v>22</v>
      </c>
      <c r="J62" s="1">
        <f t="shared" si="33"/>
        <v>133.6</v>
      </c>
      <c r="K62" s="1">
        <f t="shared" si="1"/>
        <v>90</v>
      </c>
      <c r="L62" s="1">
        <f t="shared" si="34"/>
        <v>3.6</v>
      </c>
      <c r="M62" s="9">
        <v>40</v>
      </c>
      <c r="N62" s="9">
        <v>90</v>
      </c>
      <c r="O62" s="10" t="s">
        <v>22</v>
      </c>
      <c r="P62" s="9">
        <f t="shared" si="35"/>
        <v>3.6</v>
      </c>
      <c r="Q62" s="11" t="s">
        <v>22</v>
      </c>
      <c r="R62" s="12">
        <v>3.6</v>
      </c>
      <c r="S62" s="1"/>
      <c r="T62" s="9">
        <v>1</v>
      </c>
      <c r="U62" s="1"/>
      <c r="V62" s="1"/>
    </row>
    <row r="63" spans="1:22" ht="13">
      <c r="A63" s="1"/>
      <c r="B63" s="13">
        <v>61</v>
      </c>
      <c r="C63" s="15" t="s">
        <v>28</v>
      </c>
      <c r="D63" s="15" t="s">
        <v>20</v>
      </c>
      <c r="E63" s="15" t="s">
        <v>21</v>
      </c>
      <c r="F63" s="15"/>
      <c r="G63" s="15">
        <v>6</v>
      </c>
      <c r="H63" s="15"/>
      <c r="I63" s="9" t="s">
        <v>22</v>
      </c>
      <c r="J63" s="1">
        <f t="shared" si="33"/>
        <v>106.54</v>
      </c>
      <c r="K63" s="1">
        <f t="shared" si="1"/>
        <v>66.540000000000006</v>
      </c>
      <c r="L63" s="1">
        <f t="shared" si="34"/>
        <v>0</v>
      </c>
      <c r="M63" s="9">
        <v>40</v>
      </c>
      <c r="N63" s="15">
        <v>76</v>
      </c>
      <c r="O63" s="10" t="s">
        <v>35</v>
      </c>
      <c r="P63" s="9">
        <f t="shared" si="35"/>
        <v>0</v>
      </c>
      <c r="Q63" s="3"/>
      <c r="R63" s="1"/>
      <c r="S63" s="1"/>
      <c r="T63" s="9">
        <v>1.1422859615024501</v>
      </c>
      <c r="U63" s="1"/>
      <c r="V63" s="1"/>
    </row>
    <row r="64" spans="1:22" ht="13">
      <c r="A64" s="1"/>
      <c r="B64" s="9">
        <v>62</v>
      </c>
      <c r="C64" s="15" t="s">
        <v>29</v>
      </c>
      <c r="D64" s="15" t="s">
        <v>20</v>
      </c>
      <c r="E64" s="15" t="s">
        <v>21</v>
      </c>
      <c r="F64" s="15"/>
      <c r="G64" s="15">
        <v>6</v>
      </c>
      <c r="H64" s="15"/>
      <c r="I64" s="9" t="s">
        <v>22</v>
      </c>
      <c r="J64" s="1">
        <f t="shared" si="33"/>
        <v>153.81</v>
      </c>
      <c r="K64" s="1">
        <f t="shared" si="1"/>
        <v>113.81</v>
      </c>
      <c r="L64" s="1">
        <f t="shared" si="34"/>
        <v>0</v>
      </c>
      <c r="M64" s="9">
        <v>40</v>
      </c>
      <c r="N64" s="9">
        <v>130</v>
      </c>
      <c r="O64" s="10" t="s">
        <v>35</v>
      </c>
      <c r="P64" s="9">
        <f t="shared" si="35"/>
        <v>0</v>
      </c>
      <c r="Q64" s="3"/>
      <c r="R64" s="1"/>
      <c r="S64" s="1"/>
      <c r="T64" s="9">
        <v>1.1422859615024501</v>
      </c>
      <c r="U64" s="1"/>
      <c r="V64" s="1"/>
    </row>
    <row r="65" spans="1:22" ht="13">
      <c r="A65" s="1"/>
      <c r="B65" s="9">
        <v>63</v>
      </c>
      <c r="C65" s="15" t="s">
        <v>30</v>
      </c>
      <c r="D65" s="15" t="s">
        <v>20</v>
      </c>
      <c r="E65" s="15" t="s">
        <v>21</v>
      </c>
      <c r="F65" s="15"/>
      <c r="G65" s="15">
        <v>6</v>
      </c>
      <c r="H65" s="15"/>
      <c r="I65" s="9" t="s">
        <v>22</v>
      </c>
      <c r="J65" s="1">
        <f t="shared" si="33"/>
        <v>197.73999999999998</v>
      </c>
      <c r="K65" s="1">
        <f t="shared" si="1"/>
        <v>154.13999999999999</v>
      </c>
      <c r="L65" s="1">
        <f t="shared" si="34"/>
        <v>3.6</v>
      </c>
      <c r="M65" s="9">
        <v>40</v>
      </c>
      <c r="N65" s="9">
        <v>200</v>
      </c>
      <c r="O65" s="10" t="s">
        <v>39</v>
      </c>
      <c r="P65" s="9">
        <f t="shared" si="35"/>
        <v>3.6</v>
      </c>
      <c r="Q65" s="11" t="s">
        <v>22</v>
      </c>
      <c r="R65" s="12">
        <v>3.6</v>
      </c>
      <c r="S65" s="1"/>
      <c r="T65" s="9">
        <v>1.2975662988241501</v>
      </c>
      <c r="U65" s="1"/>
      <c r="V65" s="1"/>
    </row>
    <row r="66" spans="1:22" ht="13">
      <c r="A66" s="1"/>
      <c r="B66" s="9">
        <v>64</v>
      </c>
      <c r="C66" s="15" t="s">
        <v>31</v>
      </c>
      <c r="D66" s="15" t="s">
        <v>20</v>
      </c>
      <c r="E66" s="15" t="s">
        <v>21</v>
      </c>
      <c r="F66" s="15"/>
      <c r="G66" s="15">
        <v>6</v>
      </c>
      <c r="H66" s="15"/>
      <c r="I66" s="9" t="s">
        <v>22</v>
      </c>
      <c r="J66" s="1">
        <f t="shared" ref="J66:J67" si="36">ROUNDUP(R66+S66+(N66/T66)+(P66/U66)+M66,2)</f>
        <v>275.08999999999997</v>
      </c>
      <c r="K66" s="1">
        <f t="shared" si="1"/>
        <v>137.32999999999998</v>
      </c>
      <c r="L66" s="1">
        <f t="shared" ref="L66:L67" si="37">ROUNDUP(R66+S66+(P66/U66),2)</f>
        <v>97.77000000000001</v>
      </c>
      <c r="M66" s="9">
        <v>40</v>
      </c>
      <c r="N66" s="9">
        <v>1200</v>
      </c>
      <c r="O66" s="10" t="s">
        <v>40</v>
      </c>
      <c r="P66" s="16">
        <v>126.26</v>
      </c>
      <c r="Q66" s="11" t="s">
        <v>25</v>
      </c>
      <c r="R66" s="12"/>
      <c r="S66" s="12"/>
      <c r="T66" s="9">
        <v>8.7385950525289395</v>
      </c>
      <c r="U66" s="9">
        <v>1.29143071151375</v>
      </c>
      <c r="V66" s="1"/>
    </row>
    <row r="67" spans="1:22" ht="13">
      <c r="A67" s="1"/>
      <c r="B67" s="13">
        <v>65</v>
      </c>
      <c r="C67" s="15" t="s">
        <v>31</v>
      </c>
      <c r="D67" s="15" t="s">
        <v>20</v>
      </c>
      <c r="E67" s="15" t="s">
        <v>21</v>
      </c>
      <c r="F67" s="15"/>
      <c r="G67" s="15">
        <v>6</v>
      </c>
      <c r="H67" s="15"/>
      <c r="I67" s="9" t="s">
        <v>22</v>
      </c>
      <c r="J67" s="1">
        <f t="shared" si="36"/>
        <v>275.08999999999997</v>
      </c>
      <c r="K67" s="1">
        <f t="shared" si="1"/>
        <v>137.32999999999998</v>
      </c>
      <c r="L67" s="1">
        <f t="shared" si="37"/>
        <v>97.77000000000001</v>
      </c>
      <c r="M67" s="9">
        <v>40</v>
      </c>
      <c r="N67" s="9">
        <v>1200</v>
      </c>
      <c r="O67" s="10" t="s">
        <v>40</v>
      </c>
      <c r="P67" s="16">
        <v>126.26</v>
      </c>
      <c r="Q67" s="11" t="s">
        <v>25</v>
      </c>
      <c r="R67" s="12"/>
      <c r="S67" s="12"/>
      <c r="T67" s="9">
        <v>8.7385950525289395</v>
      </c>
      <c r="U67" s="9">
        <v>1.29143071151375</v>
      </c>
      <c r="V67" s="1"/>
    </row>
    <row r="68" spans="1:22" ht="13">
      <c r="A68" s="1"/>
      <c r="B68" s="9">
        <v>66</v>
      </c>
      <c r="C68" s="15" t="s">
        <v>26</v>
      </c>
      <c r="D68" s="15" t="s">
        <v>20</v>
      </c>
      <c r="E68" s="15" t="s">
        <v>21</v>
      </c>
      <c r="F68" s="15"/>
      <c r="G68" s="15">
        <v>7</v>
      </c>
      <c r="H68" s="15"/>
      <c r="I68" s="9" t="s">
        <v>22</v>
      </c>
      <c r="J68" s="1">
        <f t="shared" ref="J68:J76" si="38">ROUNDUP(R68+S68+(N68/T68)+M68,2)</f>
        <v>145.06</v>
      </c>
      <c r="K68" s="1">
        <f t="shared" si="1"/>
        <v>105.06</v>
      </c>
      <c r="L68" s="1">
        <f t="shared" ref="L68:L76" si="39">ROUNDUP(R68+S68,2)</f>
        <v>0</v>
      </c>
      <c r="M68" s="9">
        <v>40</v>
      </c>
      <c r="N68" s="9">
        <v>120</v>
      </c>
      <c r="O68" s="10" t="s">
        <v>35</v>
      </c>
      <c r="P68" s="9">
        <f t="shared" ref="P68:P76" si="40">R68+S68</f>
        <v>0</v>
      </c>
      <c r="Q68" s="3"/>
      <c r="R68" s="1"/>
      <c r="S68" s="1"/>
      <c r="T68" s="9">
        <v>1.1422859615024501</v>
      </c>
      <c r="U68" s="1"/>
      <c r="V68" s="1"/>
    </row>
    <row r="69" spans="1:22" ht="13">
      <c r="A69" s="1"/>
      <c r="B69" s="9">
        <v>67</v>
      </c>
      <c r="C69" s="15" t="s">
        <v>27</v>
      </c>
      <c r="D69" s="15" t="s">
        <v>20</v>
      </c>
      <c r="E69" s="15" t="s">
        <v>21</v>
      </c>
      <c r="F69" s="15"/>
      <c r="G69" s="15">
        <v>7</v>
      </c>
      <c r="H69" s="15"/>
      <c r="I69" s="9" t="s">
        <v>22</v>
      </c>
      <c r="J69" s="1">
        <f t="shared" si="38"/>
        <v>153.6</v>
      </c>
      <c r="K69" s="1">
        <f t="shared" si="1"/>
        <v>110</v>
      </c>
      <c r="L69" s="1">
        <f t="shared" si="39"/>
        <v>3.6</v>
      </c>
      <c r="M69" s="9">
        <v>40</v>
      </c>
      <c r="N69" s="9">
        <v>110</v>
      </c>
      <c r="O69" s="10" t="s">
        <v>22</v>
      </c>
      <c r="P69" s="9">
        <f t="shared" si="40"/>
        <v>3.6</v>
      </c>
      <c r="Q69" s="11" t="s">
        <v>22</v>
      </c>
      <c r="R69" s="9">
        <v>3.6</v>
      </c>
      <c r="S69" s="1"/>
      <c r="T69" s="9">
        <v>1</v>
      </c>
      <c r="U69" s="1"/>
      <c r="V69" s="1"/>
    </row>
    <row r="70" spans="1:22" ht="13">
      <c r="A70" s="1"/>
      <c r="B70" s="13">
        <v>68</v>
      </c>
      <c r="C70" s="15" t="s">
        <v>29</v>
      </c>
      <c r="D70" s="15" t="s">
        <v>20</v>
      </c>
      <c r="E70" s="15" t="s">
        <v>21</v>
      </c>
      <c r="F70" s="15"/>
      <c r="G70" s="15">
        <v>7</v>
      </c>
      <c r="H70" s="15"/>
      <c r="I70" s="9" t="s">
        <v>22</v>
      </c>
      <c r="J70" s="1">
        <f t="shared" si="38"/>
        <v>197.57999999999998</v>
      </c>
      <c r="K70" s="1">
        <f t="shared" si="1"/>
        <v>157.57999999999998</v>
      </c>
      <c r="L70" s="1">
        <f t="shared" si="39"/>
        <v>0</v>
      </c>
      <c r="M70" s="9">
        <v>40</v>
      </c>
      <c r="N70" s="9">
        <v>180</v>
      </c>
      <c r="O70" s="10" t="s">
        <v>35</v>
      </c>
      <c r="P70" s="9">
        <f t="shared" si="40"/>
        <v>0</v>
      </c>
      <c r="Q70" s="3"/>
      <c r="R70" s="1"/>
      <c r="S70" s="1"/>
      <c r="T70" s="9">
        <v>1.1422859615024501</v>
      </c>
      <c r="U70" s="1"/>
      <c r="V70" s="1"/>
    </row>
    <row r="71" spans="1:22" ht="13">
      <c r="A71" s="1"/>
      <c r="B71" s="9">
        <v>69</v>
      </c>
      <c r="C71" s="15" t="s">
        <v>30</v>
      </c>
      <c r="D71" s="15" t="s">
        <v>20</v>
      </c>
      <c r="E71" s="15" t="s">
        <v>21</v>
      </c>
      <c r="F71" s="15"/>
      <c r="G71" s="15">
        <v>7</v>
      </c>
      <c r="H71" s="15"/>
      <c r="I71" s="9" t="s">
        <v>22</v>
      </c>
      <c r="J71" s="1">
        <f t="shared" si="38"/>
        <v>236.26999999999998</v>
      </c>
      <c r="K71" s="1">
        <f t="shared" si="1"/>
        <v>192.67</v>
      </c>
      <c r="L71" s="1">
        <f t="shared" si="39"/>
        <v>3.6</v>
      </c>
      <c r="M71" s="9">
        <v>40</v>
      </c>
      <c r="N71" s="9">
        <v>250</v>
      </c>
      <c r="O71" s="10" t="s">
        <v>39</v>
      </c>
      <c r="P71" s="9">
        <f t="shared" si="40"/>
        <v>3.6</v>
      </c>
      <c r="Q71" s="11" t="s">
        <v>22</v>
      </c>
      <c r="R71" s="9">
        <v>3.6</v>
      </c>
      <c r="S71" s="1"/>
      <c r="T71" s="9">
        <v>1.2975662988241501</v>
      </c>
      <c r="U71" s="1"/>
      <c r="V71" s="1"/>
    </row>
    <row r="72" spans="1:22" ht="13">
      <c r="A72" s="1"/>
      <c r="B72" s="9">
        <v>70</v>
      </c>
      <c r="C72" s="15" t="s">
        <v>23</v>
      </c>
      <c r="D72" s="15" t="s">
        <v>24</v>
      </c>
      <c r="E72" s="15" t="s">
        <v>21</v>
      </c>
      <c r="F72" s="15"/>
      <c r="G72" s="15">
        <v>4</v>
      </c>
      <c r="H72" s="15"/>
      <c r="I72" s="9" t="s">
        <v>22</v>
      </c>
      <c r="J72" s="1">
        <f t="shared" si="38"/>
        <v>552.14</v>
      </c>
      <c r="K72" s="1">
        <f t="shared" si="1"/>
        <v>512.14</v>
      </c>
      <c r="L72" s="1">
        <f t="shared" si="39"/>
        <v>0</v>
      </c>
      <c r="M72" s="9">
        <v>40</v>
      </c>
      <c r="N72" s="9">
        <v>585</v>
      </c>
      <c r="O72" s="10" t="s">
        <v>35</v>
      </c>
      <c r="P72" s="9">
        <f t="shared" si="40"/>
        <v>0</v>
      </c>
      <c r="Q72" s="3"/>
      <c r="R72" s="1"/>
      <c r="S72" s="1"/>
      <c r="T72" s="9">
        <v>1.1422859615024501</v>
      </c>
      <c r="U72" s="1"/>
      <c r="V72" s="1"/>
    </row>
    <row r="73" spans="1:22" ht="13">
      <c r="A73" s="1"/>
      <c r="B73" s="9">
        <v>71</v>
      </c>
      <c r="C73" s="15" t="s">
        <v>42</v>
      </c>
      <c r="D73" s="15" t="s">
        <v>20</v>
      </c>
      <c r="E73" s="15" t="s">
        <v>21</v>
      </c>
      <c r="F73" s="15"/>
      <c r="G73" s="15">
        <v>20</v>
      </c>
      <c r="H73" s="15"/>
      <c r="I73" s="9" t="s">
        <v>22</v>
      </c>
      <c r="J73" s="1">
        <f t="shared" si="38"/>
        <v>1493.2</v>
      </c>
      <c r="K73" s="1">
        <f t="shared" si="1"/>
        <v>1433.1</v>
      </c>
      <c r="L73" s="1">
        <f t="shared" si="39"/>
        <v>20.100000000000001</v>
      </c>
      <c r="M73" s="9">
        <v>40</v>
      </c>
      <c r="N73" s="9">
        <v>2600</v>
      </c>
      <c r="O73" s="10" t="s">
        <v>47</v>
      </c>
      <c r="P73" s="9">
        <f t="shared" si="40"/>
        <v>20.100000000000001</v>
      </c>
      <c r="Q73" s="11" t="s">
        <v>22</v>
      </c>
      <c r="R73" s="12">
        <v>3.6</v>
      </c>
      <c r="S73" s="12">
        <v>16.5</v>
      </c>
      <c r="T73" s="9">
        <v>1.81424964647084</v>
      </c>
      <c r="U73" s="1"/>
      <c r="V73" s="1"/>
    </row>
    <row r="74" spans="1:22" ht="13">
      <c r="A74" s="1"/>
      <c r="B74" s="13">
        <v>72</v>
      </c>
      <c r="C74" s="15" t="s">
        <v>29</v>
      </c>
      <c r="D74" s="15" t="s">
        <v>20</v>
      </c>
      <c r="E74" s="15" t="s">
        <v>21</v>
      </c>
      <c r="F74" s="15"/>
      <c r="G74" s="15">
        <v>20</v>
      </c>
      <c r="H74" s="15"/>
      <c r="I74" s="9" t="s">
        <v>22</v>
      </c>
      <c r="J74" s="1">
        <f t="shared" si="38"/>
        <v>1738.35</v>
      </c>
      <c r="K74" s="1">
        <f t="shared" si="1"/>
        <v>1698.35</v>
      </c>
      <c r="L74" s="1">
        <f t="shared" si="39"/>
        <v>0</v>
      </c>
      <c r="M74" s="9">
        <v>40</v>
      </c>
      <c r="N74" s="9">
        <v>1940</v>
      </c>
      <c r="O74" s="10" t="s">
        <v>35</v>
      </c>
      <c r="P74" s="9">
        <f t="shared" si="40"/>
        <v>0</v>
      </c>
      <c r="Q74" s="3"/>
      <c r="R74" s="1"/>
      <c r="S74" s="1"/>
      <c r="T74" s="9">
        <v>1.1422859615024501</v>
      </c>
      <c r="U74" s="1"/>
      <c r="V74" s="1"/>
    </row>
    <row r="75" spans="1:22" ht="13">
      <c r="A75" s="1"/>
      <c r="B75" s="9">
        <v>73</v>
      </c>
      <c r="C75" s="15" t="s">
        <v>28</v>
      </c>
      <c r="D75" s="15" t="s">
        <v>20</v>
      </c>
      <c r="E75" s="15" t="s">
        <v>21</v>
      </c>
      <c r="F75" s="15"/>
      <c r="G75" s="15">
        <v>20</v>
      </c>
      <c r="H75" s="15"/>
      <c r="I75" s="9" t="s">
        <v>22</v>
      </c>
      <c r="J75" s="1">
        <f t="shared" si="38"/>
        <v>731.6</v>
      </c>
      <c r="K75" s="1">
        <f t="shared" si="1"/>
        <v>691.6</v>
      </c>
      <c r="L75" s="1">
        <f t="shared" si="39"/>
        <v>0</v>
      </c>
      <c r="M75" s="9">
        <v>40</v>
      </c>
      <c r="N75" s="9">
        <v>790</v>
      </c>
      <c r="O75" s="10" t="s">
        <v>35</v>
      </c>
      <c r="P75" s="9">
        <f t="shared" si="40"/>
        <v>0</v>
      </c>
      <c r="Q75" s="3"/>
      <c r="R75" s="1"/>
      <c r="S75" s="1"/>
      <c r="T75" s="9">
        <v>1.1422859615024501</v>
      </c>
      <c r="U75" s="1"/>
      <c r="V75" s="1"/>
    </row>
    <row r="76" spans="1:22" ht="13">
      <c r="A76" s="1"/>
      <c r="B76" s="9">
        <v>74</v>
      </c>
      <c r="C76" s="15" t="s">
        <v>27</v>
      </c>
      <c r="D76" s="15" t="s">
        <v>20</v>
      </c>
      <c r="E76" s="15" t="s">
        <v>21</v>
      </c>
      <c r="F76" s="15"/>
      <c r="G76" s="15">
        <v>20</v>
      </c>
      <c r="H76" s="15"/>
      <c r="I76" s="9" t="s">
        <v>22</v>
      </c>
      <c r="J76" s="1">
        <f t="shared" si="38"/>
        <v>653.6</v>
      </c>
      <c r="K76" s="1">
        <f t="shared" si="1"/>
        <v>610</v>
      </c>
      <c r="L76" s="1">
        <f t="shared" si="39"/>
        <v>3.6</v>
      </c>
      <c r="M76" s="9">
        <v>40</v>
      </c>
      <c r="N76" s="9">
        <v>610</v>
      </c>
      <c r="O76" s="10" t="s">
        <v>22</v>
      </c>
      <c r="P76" s="9">
        <f t="shared" si="40"/>
        <v>3.6</v>
      </c>
      <c r="Q76" s="11" t="s">
        <v>22</v>
      </c>
      <c r="R76" s="12">
        <v>3.6</v>
      </c>
      <c r="S76" s="1"/>
      <c r="T76" s="9">
        <v>1</v>
      </c>
      <c r="U76" s="1"/>
      <c r="V76" s="1"/>
    </row>
    <row r="77" spans="1:22" ht="13">
      <c r="A77" s="1"/>
      <c r="B77" s="13">
        <v>75</v>
      </c>
      <c r="C77" s="15" t="s">
        <v>31</v>
      </c>
      <c r="D77" s="15" t="s">
        <v>20</v>
      </c>
      <c r="E77" s="15" t="s">
        <v>21</v>
      </c>
      <c r="F77" s="15"/>
      <c r="G77" s="15">
        <v>20</v>
      </c>
      <c r="H77" s="15"/>
      <c r="I77" s="9" t="s">
        <v>22</v>
      </c>
      <c r="J77" s="1">
        <f t="shared" ref="J77:J78" si="41">ROUNDUP(R77+S77+(N77/T77)+(P77/U77)+M77,2)</f>
        <v>1053.25</v>
      </c>
      <c r="K77" s="1">
        <f t="shared" si="1"/>
        <v>915.48</v>
      </c>
      <c r="L77" s="1">
        <f t="shared" ref="L77:L78" si="42">ROUNDUP(R77+S77+(P77/U77),2)</f>
        <v>97.77000000000001</v>
      </c>
      <c r="M77" s="9">
        <v>40</v>
      </c>
      <c r="N77" s="9">
        <v>8000</v>
      </c>
      <c r="O77" s="10" t="s">
        <v>40</v>
      </c>
      <c r="P77" s="16">
        <v>126.26</v>
      </c>
      <c r="Q77" s="11" t="s">
        <v>25</v>
      </c>
      <c r="R77" s="12"/>
      <c r="S77" s="12"/>
      <c r="T77" s="9">
        <v>8.7385950525289395</v>
      </c>
      <c r="U77" s="9">
        <v>1.29143071151375</v>
      </c>
      <c r="V77" s="1"/>
    </row>
    <row r="78" spans="1:22" ht="13">
      <c r="A78" s="1"/>
      <c r="B78" s="9">
        <v>76</v>
      </c>
      <c r="C78" s="15" t="s">
        <v>43</v>
      </c>
      <c r="D78" s="15" t="s">
        <v>24</v>
      </c>
      <c r="E78" s="15" t="s">
        <v>21</v>
      </c>
      <c r="F78" s="15"/>
      <c r="G78" s="15">
        <v>6</v>
      </c>
      <c r="H78" s="15"/>
      <c r="I78" s="9" t="s">
        <v>22</v>
      </c>
      <c r="J78" s="1">
        <f t="shared" si="41"/>
        <v>198.97</v>
      </c>
      <c r="K78" s="1">
        <f t="shared" si="1"/>
        <v>61.199999999999996</v>
      </c>
      <c r="L78" s="1">
        <f t="shared" si="42"/>
        <v>97.77000000000001</v>
      </c>
      <c r="M78" s="9">
        <v>40</v>
      </c>
      <c r="N78" s="9">
        <v>295</v>
      </c>
      <c r="O78" s="10" t="s">
        <v>48</v>
      </c>
      <c r="P78" s="16">
        <v>126.26</v>
      </c>
      <c r="Q78" s="11" t="s">
        <v>25</v>
      </c>
      <c r="R78" s="12"/>
      <c r="S78" s="12"/>
      <c r="T78" s="9">
        <v>4.8205466626201803</v>
      </c>
      <c r="U78" s="9">
        <v>1.29143071151375</v>
      </c>
      <c r="V78" s="1"/>
    </row>
    <row r="79" spans="1:22" ht="13">
      <c r="A79" s="1"/>
      <c r="B79" s="9">
        <v>77</v>
      </c>
      <c r="C79" s="15" t="s">
        <v>42</v>
      </c>
      <c r="D79" s="15" t="s">
        <v>24</v>
      </c>
      <c r="E79" s="15" t="s">
        <v>21</v>
      </c>
      <c r="F79" s="15"/>
      <c r="G79" s="15">
        <v>6</v>
      </c>
      <c r="H79" s="15"/>
      <c r="I79" s="9" t="s">
        <v>22</v>
      </c>
      <c r="J79" s="1">
        <f>ROUNDUP(R79+S79+(N79/T79)+M79,2)</f>
        <v>253.01999999999998</v>
      </c>
      <c r="K79" s="1">
        <f t="shared" si="1"/>
        <v>192.92</v>
      </c>
      <c r="L79" s="1">
        <f>ROUNDUP(R79+S79,2)</f>
        <v>20.100000000000001</v>
      </c>
      <c r="M79" s="9">
        <v>40</v>
      </c>
      <c r="N79" s="9">
        <v>350</v>
      </c>
      <c r="O79" s="10" t="s">
        <v>47</v>
      </c>
      <c r="P79" s="9">
        <f>R79+S79</f>
        <v>20.100000000000001</v>
      </c>
      <c r="Q79" s="11" t="s">
        <v>22</v>
      </c>
      <c r="R79" s="12">
        <v>3.6</v>
      </c>
      <c r="S79" s="12">
        <v>16.5</v>
      </c>
      <c r="T79" s="9">
        <v>1.81424964647084</v>
      </c>
      <c r="U79" s="1"/>
      <c r="V79" s="1"/>
    </row>
    <row r="80" spans="1:22" ht="13">
      <c r="A80" s="1"/>
      <c r="B80" s="9">
        <v>78</v>
      </c>
      <c r="C80" s="15" t="s">
        <v>31</v>
      </c>
      <c r="D80" s="15" t="s">
        <v>20</v>
      </c>
      <c r="E80" s="15" t="s">
        <v>21</v>
      </c>
      <c r="F80" s="15"/>
      <c r="G80" s="15">
        <v>6</v>
      </c>
      <c r="H80" s="15"/>
      <c r="I80" s="9" t="s">
        <v>22</v>
      </c>
      <c r="J80" s="1">
        <f>ROUNDUP(R80+S80+(N80/T80)+(P80/U80)+M80,2)</f>
        <v>275.08999999999997</v>
      </c>
      <c r="K80" s="1">
        <f t="shared" si="1"/>
        <v>137.32999999999998</v>
      </c>
      <c r="L80" s="1">
        <f>ROUNDUP(R80+S80+(P80/U80),2)</f>
        <v>97.77000000000001</v>
      </c>
      <c r="M80" s="9">
        <v>40</v>
      </c>
      <c r="N80" s="9">
        <v>1200</v>
      </c>
      <c r="O80" s="10" t="s">
        <v>40</v>
      </c>
      <c r="P80" s="16">
        <v>126.26</v>
      </c>
      <c r="Q80" s="11" t="s">
        <v>25</v>
      </c>
      <c r="R80" s="12"/>
      <c r="S80" s="12"/>
      <c r="T80" s="9">
        <v>8.7385950525289395</v>
      </c>
      <c r="U80" s="9">
        <v>1.29143071151375</v>
      </c>
      <c r="V80" s="1"/>
    </row>
    <row r="81" spans="1:22" ht="13">
      <c r="A81" s="1"/>
      <c r="B81" s="13">
        <v>79</v>
      </c>
      <c r="C81" s="15" t="s">
        <v>34</v>
      </c>
      <c r="D81" s="15" t="s">
        <v>20</v>
      </c>
      <c r="E81" s="15" t="s">
        <v>21</v>
      </c>
      <c r="F81" s="15"/>
      <c r="G81" s="15">
        <v>7</v>
      </c>
      <c r="H81" s="15"/>
      <c r="I81" s="9" t="s">
        <v>22</v>
      </c>
      <c r="J81" s="1">
        <f>ROUNDUP(R81+S81+(N81/T81)+M81,2)</f>
        <v>232.6</v>
      </c>
      <c r="K81" s="1">
        <f t="shared" si="1"/>
        <v>192.6</v>
      </c>
      <c r="L81" s="1">
        <f>ROUNDUP(R81+S81,2)</f>
        <v>0</v>
      </c>
      <c r="M81" s="9">
        <v>40</v>
      </c>
      <c r="N81" s="9">
        <v>220</v>
      </c>
      <c r="O81" s="10" t="s">
        <v>35</v>
      </c>
      <c r="P81" s="9">
        <f>R81+S81</f>
        <v>0</v>
      </c>
      <c r="Q81" s="3"/>
      <c r="R81" s="1"/>
      <c r="S81" s="1"/>
      <c r="T81" s="9">
        <v>1.1422859615024501</v>
      </c>
      <c r="U81" s="1"/>
      <c r="V81" s="1"/>
    </row>
    <row r="82" spans="1:22" ht="13">
      <c r="A82" s="1"/>
      <c r="B82" s="9">
        <v>80</v>
      </c>
      <c r="C82" s="15" t="s">
        <v>32</v>
      </c>
      <c r="D82" s="15" t="s">
        <v>20</v>
      </c>
      <c r="E82" s="15" t="s">
        <v>21</v>
      </c>
      <c r="F82" s="15"/>
      <c r="G82" s="15">
        <v>7</v>
      </c>
      <c r="H82" s="15"/>
      <c r="I82" s="9" t="s">
        <v>22</v>
      </c>
      <c r="J82" s="1">
        <f t="shared" ref="J82:J83" si="43">ROUNDUP(R82+S82+(N82/T82)+(P82/U82)+M82,2)</f>
        <v>215.22</v>
      </c>
      <c r="K82" s="1">
        <f t="shared" si="1"/>
        <v>92.050000000000011</v>
      </c>
      <c r="L82" s="1">
        <f t="shared" ref="L82:L83" si="44">ROUNDUP(R82+S82+(P82/U82),2)</f>
        <v>83.17</v>
      </c>
      <c r="M82" s="9">
        <v>40</v>
      </c>
      <c r="N82" s="9">
        <v>105.14</v>
      </c>
      <c r="O82" s="10" t="s">
        <v>35</v>
      </c>
      <c r="P82" s="9">
        <v>95</v>
      </c>
      <c r="Q82" s="11" t="s">
        <v>35</v>
      </c>
      <c r="R82" s="1"/>
      <c r="S82" s="1"/>
      <c r="T82" s="9">
        <v>1.1422859615024501</v>
      </c>
      <c r="U82" s="9">
        <v>1.1422859615024501</v>
      </c>
      <c r="V82" s="1"/>
    </row>
    <row r="83" spans="1:22" ht="13">
      <c r="A83" s="1"/>
      <c r="B83" s="9">
        <v>81</v>
      </c>
      <c r="C83" s="15" t="s">
        <v>33</v>
      </c>
      <c r="D83" s="15" t="s">
        <v>20</v>
      </c>
      <c r="E83" s="15" t="s">
        <v>21</v>
      </c>
      <c r="F83" s="15"/>
      <c r="G83" s="15">
        <v>7</v>
      </c>
      <c r="H83" s="15"/>
      <c r="I83" s="9" t="s">
        <v>22</v>
      </c>
      <c r="J83" s="1">
        <f t="shared" si="43"/>
        <v>220.67</v>
      </c>
      <c r="K83" s="1">
        <f t="shared" si="1"/>
        <v>80.87</v>
      </c>
      <c r="L83" s="1">
        <f t="shared" si="44"/>
        <v>99.800000000000011</v>
      </c>
      <c r="M83" s="9">
        <v>40</v>
      </c>
      <c r="N83" s="9">
        <v>400</v>
      </c>
      <c r="O83" s="10" t="s">
        <v>41</v>
      </c>
      <c r="P83" s="9">
        <v>114</v>
      </c>
      <c r="Q83" s="11" t="s">
        <v>35</v>
      </c>
      <c r="R83" s="1"/>
      <c r="S83" s="1"/>
      <c r="T83" s="9">
        <v>4.9463087681688096</v>
      </c>
      <c r="U83" s="9">
        <v>1.1422859615024501</v>
      </c>
      <c r="V83" s="1"/>
    </row>
    <row r="84" spans="1:22" ht="13">
      <c r="A84" s="1"/>
      <c r="B84" s="13">
        <v>82</v>
      </c>
      <c r="C84" s="15" t="s">
        <v>26</v>
      </c>
      <c r="D84" s="15" t="s">
        <v>20</v>
      </c>
      <c r="E84" s="15" t="s">
        <v>21</v>
      </c>
      <c r="F84" s="15"/>
      <c r="G84" s="15">
        <v>7</v>
      </c>
      <c r="H84" s="15"/>
      <c r="I84" s="9" t="s">
        <v>22</v>
      </c>
      <c r="J84" s="1">
        <f t="shared" ref="J84:J85" si="45">ROUNDUP(R84+S84+(N84/T84)+M84,2)</f>
        <v>145.06</v>
      </c>
      <c r="K84" s="1">
        <f t="shared" si="1"/>
        <v>105.06</v>
      </c>
      <c r="L84" s="1">
        <f t="shared" ref="L84:L85" si="46">ROUNDUP(R84+S84,2)</f>
        <v>0</v>
      </c>
      <c r="M84" s="9">
        <v>40</v>
      </c>
      <c r="N84" s="9">
        <v>120</v>
      </c>
      <c r="O84" s="10" t="s">
        <v>35</v>
      </c>
      <c r="P84" s="9">
        <f t="shared" ref="P84:P85" si="47">R84+S84</f>
        <v>0</v>
      </c>
      <c r="Q84" s="3"/>
      <c r="R84" s="1"/>
      <c r="S84" s="1"/>
      <c r="T84" s="9">
        <v>1.1422859615024501</v>
      </c>
      <c r="U84" s="1"/>
      <c r="V84" s="1"/>
    </row>
    <row r="85" spans="1:22" ht="13">
      <c r="A85" s="1"/>
      <c r="B85" s="9">
        <v>83</v>
      </c>
      <c r="C85" s="15" t="s">
        <v>27</v>
      </c>
      <c r="D85" s="15" t="s">
        <v>20</v>
      </c>
      <c r="E85" s="15" t="s">
        <v>21</v>
      </c>
      <c r="F85" s="15"/>
      <c r="G85" s="15">
        <v>7</v>
      </c>
      <c r="H85" s="15"/>
      <c r="I85" s="9" t="s">
        <v>22</v>
      </c>
      <c r="J85" s="1">
        <f t="shared" si="45"/>
        <v>153.6</v>
      </c>
      <c r="K85" s="1">
        <f t="shared" si="1"/>
        <v>110</v>
      </c>
      <c r="L85" s="1">
        <f t="shared" si="46"/>
        <v>3.6</v>
      </c>
      <c r="M85" s="9">
        <v>40</v>
      </c>
      <c r="N85" s="9">
        <v>110</v>
      </c>
      <c r="O85" s="10" t="s">
        <v>22</v>
      </c>
      <c r="P85" s="9">
        <f t="shared" si="47"/>
        <v>3.6</v>
      </c>
      <c r="Q85" s="11" t="s">
        <v>22</v>
      </c>
      <c r="R85" s="9">
        <v>3.6</v>
      </c>
      <c r="S85" s="1"/>
      <c r="T85" s="9">
        <v>1</v>
      </c>
      <c r="U85" s="1"/>
      <c r="V85" s="1"/>
    </row>
  </sheetData>
  <printOptions horizontalCentered="1" gridLines="1"/>
  <pageMargins left="0.25" right="0.25" top="0.75" bottom="0.75" header="0" footer="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Payment Specification - Compare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Andrew Stone</cp:lastModifiedBy>
  <dcterms:modified xsi:type="dcterms:W3CDTF">2019-02-21T11:07:42Z</dcterms:modified>
</cp:coreProperties>
</file>