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" sheetId="1" r:id="rId3"/>
    <sheet state="visible" name="Payment Specification - GBP" sheetId="2" r:id="rId4"/>
  </sheets>
  <definedNames/>
  <calcPr/>
</workbook>
</file>

<file path=xl/sharedStrings.xml><?xml version="1.0" encoding="utf-8"?>
<sst xmlns="http://schemas.openxmlformats.org/spreadsheetml/2006/main" count="140" uniqueCount="90">
  <si>
    <t>Case no.</t>
  </si>
  <si>
    <t>CC</t>
  </si>
  <si>
    <t>Currency</t>
  </si>
  <si>
    <t>Agent Currency</t>
  </si>
  <si>
    <t>Annuity</t>
  </si>
  <si>
    <t>Claims</t>
  </si>
  <si>
    <t>Transaction bank fee</t>
  </si>
  <si>
    <t>Transaction fee</t>
  </si>
  <si>
    <t>Exchange rate</t>
  </si>
  <si>
    <t>Official fee (local currency)</t>
  </si>
  <si>
    <t>Agent fee (local currency)</t>
  </si>
  <si>
    <t>Exchange rate (agent currency)</t>
  </si>
  <si>
    <t>Service fee GBP</t>
  </si>
  <si>
    <t>Renewal cost GBP</t>
  </si>
  <si>
    <t>Official Fee GBP</t>
  </si>
  <si>
    <t>Agent Fee GBP</t>
  </si>
  <si>
    <t>JP</t>
  </si>
  <si>
    <t>Dictionary</t>
  </si>
  <si>
    <t>Welcome to the patentrenewal.com price quote</t>
  </si>
  <si>
    <t>JPY</t>
  </si>
  <si>
    <t>Your Reference</t>
  </si>
  <si>
    <t>Your reference number of the patent, e.g. 2141241-WO-EP-DK</t>
  </si>
  <si>
    <t>We hope that you find our price quote very competitive. Please reach out if you have any questions.</t>
  </si>
  <si>
    <t>DKK</t>
  </si>
  <si>
    <t>Country Code</t>
  </si>
  <si>
    <t>The two-character country code of the patent office country, using the WIPO ST.3 standard</t>
  </si>
  <si>
    <t>Region</t>
  </si>
  <si>
    <t>The country code of the region the patent belongs to, eg. EA, EP, GC</t>
  </si>
  <si>
    <t>11 claims</t>
  </si>
  <si>
    <t>Pct Patent</t>
  </si>
  <si>
    <t>Whether the patent derives from an application at the WIPO</t>
  </si>
  <si>
    <t>All price quotes are generated automatically with some human input to ensure that the formatting is correct. Please be aware that inaccurate data will yield inaccurate price quotes.
For a more thorough and accurate assessment of your portfolio, we can provide validation services for a handling fee. All prices and quotes are subject to change.</t>
  </si>
  <si>
    <t>Annuity Year</t>
  </si>
  <si>
    <t>The year associated with the next fee payment due at the patent office</t>
  </si>
  <si>
    <t>Application Number</t>
  </si>
  <si>
    <t>The number associated with the application of the patent</t>
  </si>
  <si>
    <t>Publication Number</t>
  </si>
  <si>
    <t>The number associated with the publication of the patent, if applicable</t>
  </si>
  <si>
    <t>Grant Number</t>
  </si>
  <si>
    <t>The number associated with the grant of the patent, if applicable</t>
  </si>
  <si>
    <t>Effective Date</t>
  </si>
  <si>
    <t>The date the patents lifetime is counted from. Usually 20 years before the expiration date.</t>
  </si>
  <si>
    <t>Grant Date</t>
  </si>
  <si>
    <t>The date the patent was granted</t>
  </si>
  <si>
    <t>Patent type</t>
  </si>
  <si>
    <t>Is the patent a: Patent, Utility Model, Design Patent, etc</t>
  </si>
  <si>
    <t>Licesend</t>
  </si>
  <si>
    <t>Whether a declaration of willingness to license the patent has been given</t>
  </si>
  <si>
    <t>Entity size</t>
  </si>
  <si>
    <t>Size of applicant/owner of the patent. Relevant for discounts in some countries, eg. CA, US</t>
  </si>
  <si>
    <t>The number of claims at grant of the patent. Only necessary for PH, ID, JP, KR, VN</t>
  </si>
  <si>
    <t>Divisional</t>
  </si>
  <si>
    <t>Whether the patent is derived from an earlier application</t>
  </si>
  <si>
    <t>SPC</t>
  </si>
  <si>
    <t>Whether the patent lifetime have been given a Supplementary Protection Certificate</t>
  </si>
  <si>
    <t>EXT</t>
  </si>
  <si>
    <t>Whether the patent lifetime has been extended.</t>
  </si>
  <si>
    <t>Years EXT</t>
  </si>
  <si>
    <t>Number of years patent has been extended (also SPC)</t>
  </si>
  <si>
    <t>Surcharge</t>
  </si>
  <si>
    <t>Whether the patent has exceeded the renewal due date at the patent office</t>
  </si>
  <si>
    <t>Links</t>
  </si>
  <si>
    <t>Wipo ST.3 Standard</t>
  </si>
  <si>
    <t>https://en.wikipedia.org/wiki/WIPO_ST.3</t>
  </si>
  <si>
    <t>DE</t>
  </si>
  <si>
    <t>EUR</t>
  </si>
  <si>
    <t>GB</t>
  </si>
  <si>
    <t>GBP</t>
  </si>
  <si>
    <t>KR</t>
  </si>
  <si>
    <t>KRW</t>
  </si>
  <si>
    <t>12 claims</t>
  </si>
  <si>
    <t xml:space="preserve">EP </t>
  </si>
  <si>
    <t>BR</t>
  </si>
  <si>
    <t>BRL</t>
  </si>
  <si>
    <t>USD</t>
  </si>
  <si>
    <t>IN</t>
  </si>
  <si>
    <t>INR</t>
  </si>
  <si>
    <t>CN</t>
  </si>
  <si>
    <t>CNY</t>
  </si>
  <si>
    <t>AU</t>
  </si>
  <si>
    <t>AUD</t>
  </si>
  <si>
    <t>FR</t>
  </si>
  <si>
    <t>CH</t>
  </si>
  <si>
    <t>CHF</t>
  </si>
  <si>
    <t>IT</t>
  </si>
  <si>
    <t>+45 78 70 19 78</t>
  </si>
  <si>
    <t>Total GPB</t>
  </si>
  <si>
    <t>2300 København S</t>
  </si>
  <si>
    <t>Emil Holms Kanal 14</t>
  </si>
  <si>
    <t>Renewals@patentrenewal.com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</si>
</sst>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</font>
    <font>
      <sz val="10.0"/>
      <name val="Verdana"/>
    </font>
    <font>
      <sz val="10.0"/>
      <color rgb="FF666666"/>
      <name val="Verdana"/>
    </font>
    <font/>
    <font>
      <sz val="10.0"/>
      <color rgb="FF000000"/>
      <name val="Verdana"/>
    </font>
    <font>
      <sz val="10.0"/>
      <color rgb="FF212529"/>
      <name val="Verdana"/>
    </font>
    <font>
      <b/>
    </font>
    <font>
      <i/>
    </font>
    <font>
      <u/>
      <color rgb="FF0000FF"/>
    </font>
    <font>
      <b/>
      <sz val="10.0"/>
      <color rgb="FFCC0000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1" numFmtId="0" xfId="0" applyFont="1"/>
    <xf borderId="1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vertical="bottom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2" fontId="4" numFmtId="0" xfId="0" applyAlignment="1" applyFill="1" applyFont="1">
      <alignment horizontal="left"/>
    </xf>
    <xf borderId="0" fillId="2" fontId="5" numFmtId="0" xfId="0" applyAlignment="1" applyFont="1">
      <alignment horizontal="left" readingOrder="0" vertical="bottom"/>
    </xf>
    <xf borderId="0" fillId="0" fontId="6" numFmtId="0" xfId="0" applyAlignment="1" applyFont="1">
      <alignment horizontal="left" shrinkToFit="0" wrapText="1"/>
    </xf>
    <xf borderId="0" fillId="0" fontId="1" numFmtId="0" xfId="0" applyAlignment="1" applyFont="1">
      <alignment readingOrder="0" vertical="bottom"/>
    </xf>
    <xf borderId="0" fillId="0" fontId="6" numFmtId="0" xfId="0" applyAlignment="1" applyFont="1">
      <alignment readingOrder="0" shrinkToFit="0" wrapText="1"/>
    </xf>
    <xf borderId="0" fillId="0" fontId="1" numFmtId="0" xfId="0" applyAlignment="1" applyFont="1">
      <alignment horizontal="left" readingOrder="0"/>
    </xf>
    <xf borderId="0" fillId="0" fontId="3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0" fontId="7" numFmtId="0" xfId="0" applyAlignment="1" applyFont="1">
      <alignment horizontal="center" shrinkToFit="0" wrapText="1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/>
    </xf>
    <xf borderId="0" fillId="0" fontId="1" numFmtId="2" xfId="0" applyAlignment="1" applyFont="1" applyNumberFormat="1">
      <alignment horizontal="right" readingOrder="0"/>
    </xf>
    <xf borderId="0" fillId="0" fontId="8" numFmtId="0" xfId="0" applyAlignment="1" applyFont="1">
      <alignment shrinkToFit="0" wrapText="1"/>
    </xf>
    <xf borderId="0" fillId="2" fontId="4" numFmtId="0" xfId="0" applyAlignment="1" applyFont="1">
      <alignment horizontal="right" readingOrder="0"/>
    </xf>
    <xf borderId="0" fillId="0" fontId="1" numFmtId="0" xfId="0" applyAlignment="1" applyFont="1">
      <alignment horizontal="right" vertical="bottom"/>
    </xf>
    <xf borderId="0" fillId="2" fontId="4" numFmtId="0" xfId="0" applyAlignment="1" applyFont="1">
      <alignment horizontal="lef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 vertical="bottom"/>
    </xf>
    <xf borderId="0" fillId="0" fontId="1" numFmtId="0" xfId="0" applyAlignment="1" applyFont="1">
      <alignment horizontal="left" vertical="bottom"/>
    </xf>
    <xf borderId="0" fillId="0" fontId="4" numFmtId="49" xfId="0" applyFont="1" applyNumberFormat="1"/>
    <xf borderId="0" fillId="2" fontId="5" numFmtId="49" xfId="0" applyAlignment="1" applyFont="1" applyNumberFormat="1">
      <alignment horizontal="left" readingOrder="0" vertical="bottom"/>
    </xf>
    <xf borderId="0" fillId="0" fontId="1" numFmtId="0" xfId="0" applyAlignment="1" applyFont="1">
      <alignment horizontal="left" vertical="bottom"/>
    </xf>
    <xf borderId="0" fillId="2" fontId="4" numFmtId="0" xfId="0" applyAlignment="1" applyFont="1">
      <alignment horizontal="left" readingOrder="0"/>
    </xf>
    <xf borderId="0" fillId="0" fontId="4" numFmtId="0" xfId="0" applyAlignment="1" applyFont="1">
      <alignment horizontal="left" readingOrder="0" vertical="bottom"/>
    </xf>
    <xf borderId="0" fillId="2" fontId="4" numFmtId="0" xfId="0" applyAlignment="1" applyFont="1">
      <alignment horizontal="left" readingOrder="0" vertical="bottom"/>
    </xf>
    <xf quotePrefix="1" borderId="0" fillId="0" fontId="4" numFmtId="0" xfId="0" applyAlignment="1" applyFont="1">
      <alignment horizontal="left" readingOrder="0" vertical="bottom"/>
    </xf>
    <xf borderId="0" fillId="0" fontId="9" numFmtId="0" xfId="0" applyAlignment="1" applyFont="1">
      <alignment horizontal="right" readingOrder="0"/>
    </xf>
    <xf borderId="0" fillId="0" fontId="9" numFmtId="2" xfId="0" applyAlignment="1" applyFont="1" applyNumberFormat="1">
      <alignment horizontal="right"/>
    </xf>
    <xf borderId="0" fillId="0" fontId="9" numFmtId="0" xfId="0" applyAlignment="1" applyFont="1">
      <alignment horizontal="right"/>
    </xf>
    <xf borderId="0" fillId="0" fontId="1" numFmtId="2" xfId="0" applyAlignment="1" applyFont="1" applyNumberFormat="1">
      <alignment horizontal="right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104775</xdr:rowOff>
    </xdr:from>
    <xdr:ext cx="609600" cy="609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34</xdr:row>
      <xdr:rowOff>57150</xdr:rowOff>
    </xdr:from>
    <xdr:ext cx="714375" cy="7143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n.wikipedia.org/wiki/WIPO_ST.3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76.57"/>
    <col customWidth="1" min="3" max="3" width="14.43"/>
    <col customWidth="1" min="4" max="4" width="17.71"/>
    <col customWidth="1" min="5" max="5" width="144.71"/>
  </cols>
  <sheetData>
    <row r="1" ht="15.75" customHeight="1">
      <c r="A1" s="9"/>
      <c r="B1" s="10"/>
      <c r="C1" s="9"/>
      <c r="D1" s="9"/>
      <c r="E1" s="9"/>
    </row>
    <row r="2" ht="15.75" customHeight="1">
      <c r="A2" s="9"/>
      <c r="B2" s="10"/>
      <c r="C2" s="9"/>
      <c r="D2" s="13" t="s">
        <v>17</v>
      </c>
    </row>
    <row r="3" ht="15.75" customHeight="1">
      <c r="A3" s="9"/>
      <c r="B3" s="15" t="s">
        <v>18</v>
      </c>
      <c r="C3" s="9"/>
      <c r="D3" s="10" t="s">
        <v>20</v>
      </c>
      <c r="E3" s="10" t="s">
        <v>21</v>
      </c>
    </row>
    <row r="4" ht="15.75" customHeight="1">
      <c r="A4" s="9"/>
      <c r="B4" s="17" t="s">
        <v>22</v>
      </c>
      <c r="C4" s="9"/>
      <c r="D4" s="10" t="s">
        <v>24</v>
      </c>
      <c r="E4" s="10" t="s">
        <v>25</v>
      </c>
    </row>
    <row r="5" ht="15.75" customHeight="1">
      <c r="A5" s="9"/>
      <c r="C5" s="9"/>
      <c r="D5" s="10" t="s">
        <v>26</v>
      </c>
      <c r="E5" s="10" t="s">
        <v>27</v>
      </c>
    </row>
    <row r="6" ht="15.75" customHeight="1">
      <c r="A6" s="9"/>
      <c r="B6" s="19"/>
      <c r="C6" s="9"/>
      <c r="D6" s="10" t="s">
        <v>29</v>
      </c>
      <c r="E6" s="10" t="s">
        <v>30</v>
      </c>
    </row>
    <row r="7" ht="15.75" customHeight="1">
      <c r="A7" s="9"/>
      <c r="B7" s="17" t="s">
        <v>31</v>
      </c>
      <c r="C7" s="9"/>
      <c r="D7" s="10" t="s">
        <v>32</v>
      </c>
      <c r="E7" s="10" t="s">
        <v>33</v>
      </c>
    </row>
    <row r="8" ht="15.75" customHeight="1">
      <c r="A8" s="9"/>
      <c r="C8" s="9"/>
      <c r="D8" s="10" t="s">
        <v>34</v>
      </c>
      <c r="E8" s="10" t="s">
        <v>35</v>
      </c>
    </row>
    <row r="9" ht="15.75" customHeight="1">
      <c r="A9" s="9"/>
      <c r="C9" s="9"/>
      <c r="D9" s="10" t="s">
        <v>36</v>
      </c>
      <c r="E9" s="10" t="s">
        <v>37</v>
      </c>
    </row>
    <row r="10" ht="15.75" customHeight="1">
      <c r="A10" s="9"/>
      <c r="C10" s="9"/>
      <c r="D10" s="10" t="s">
        <v>38</v>
      </c>
      <c r="E10" s="10" t="s">
        <v>39</v>
      </c>
    </row>
    <row r="11" ht="15.75" customHeight="1">
      <c r="A11" s="9"/>
      <c r="C11" s="9"/>
      <c r="D11" s="10" t="s">
        <v>40</v>
      </c>
      <c r="E11" s="10" t="s">
        <v>41</v>
      </c>
    </row>
    <row r="12" ht="15.75" customHeight="1">
      <c r="A12" s="9"/>
      <c r="C12" s="9"/>
      <c r="D12" s="10" t="s">
        <v>42</v>
      </c>
      <c r="E12" s="10" t="s">
        <v>43</v>
      </c>
    </row>
    <row r="13" ht="15.75" customHeight="1">
      <c r="A13" s="9"/>
      <c r="B13" s="10"/>
      <c r="C13" s="9"/>
      <c r="D13" s="10" t="s">
        <v>44</v>
      </c>
      <c r="E13" s="10" t="s">
        <v>45</v>
      </c>
    </row>
    <row r="14" ht="15.75" customHeight="1">
      <c r="A14" s="9"/>
      <c r="B14" s="10"/>
      <c r="C14" s="9"/>
      <c r="D14" s="10" t="s">
        <v>46</v>
      </c>
      <c r="E14" s="10" t="s">
        <v>47</v>
      </c>
    </row>
    <row r="15" ht="15.75" customHeight="1">
      <c r="A15" s="9"/>
      <c r="B15" s="10"/>
      <c r="C15" s="9"/>
      <c r="D15" s="10" t="s">
        <v>48</v>
      </c>
      <c r="E15" s="10" t="s">
        <v>49</v>
      </c>
    </row>
    <row r="16" ht="15.75" customHeight="1">
      <c r="A16" s="9"/>
      <c r="B16" s="10"/>
      <c r="C16" s="9"/>
      <c r="D16" s="10" t="s">
        <v>5</v>
      </c>
      <c r="E16" s="10" t="s">
        <v>50</v>
      </c>
    </row>
    <row r="17" ht="15.75" customHeight="1">
      <c r="A17" s="9"/>
      <c r="B17" s="10"/>
      <c r="C17" s="9"/>
      <c r="D17" s="10" t="s">
        <v>51</v>
      </c>
      <c r="E17" s="10" t="s">
        <v>52</v>
      </c>
    </row>
    <row r="18" ht="15.75" customHeight="1">
      <c r="A18" s="9"/>
      <c r="B18" s="10"/>
      <c r="C18" s="9"/>
      <c r="D18" s="10" t="s">
        <v>53</v>
      </c>
      <c r="E18" s="10" t="s">
        <v>54</v>
      </c>
    </row>
    <row r="19" ht="15.75" customHeight="1">
      <c r="A19" s="9"/>
      <c r="B19" s="10"/>
      <c r="C19" s="9"/>
      <c r="D19" s="10" t="s">
        <v>55</v>
      </c>
      <c r="E19" s="10" t="s">
        <v>56</v>
      </c>
    </row>
    <row r="20" ht="15.75" customHeight="1">
      <c r="A20" s="9"/>
      <c r="B20" s="10"/>
      <c r="C20" s="9"/>
      <c r="D20" s="10" t="s">
        <v>57</v>
      </c>
      <c r="E20" s="10" t="s">
        <v>58</v>
      </c>
    </row>
    <row r="21" ht="15.75" customHeight="1">
      <c r="A21" s="9"/>
      <c r="B21" s="10"/>
      <c r="C21" s="9"/>
      <c r="D21" s="10" t="s">
        <v>59</v>
      </c>
      <c r="E21" s="10" t="s">
        <v>60</v>
      </c>
    </row>
    <row r="22" ht="15.75" customHeight="1">
      <c r="A22" s="9"/>
      <c r="B22" s="10"/>
      <c r="C22" s="9"/>
      <c r="D22" s="9"/>
      <c r="E22" s="9"/>
    </row>
    <row r="23" ht="15.75" customHeight="1">
      <c r="A23" s="9"/>
      <c r="B23" s="10"/>
      <c r="C23" s="9"/>
      <c r="D23" s="9"/>
      <c r="E23" s="9"/>
    </row>
    <row r="24" ht="15.75" customHeight="1">
      <c r="A24" s="9"/>
      <c r="B24" s="10"/>
      <c r="C24" s="9"/>
      <c r="D24" s="13" t="s">
        <v>61</v>
      </c>
    </row>
    <row r="25" ht="15.75" customHeight="1">
      <c r="A25" s="9"/>
      <c r="B25" s="10"/>
      <c r="C25" s="9"/>
      <c r="D25" s="10" t="s">
        <v>62</v>
      </c>
      <c r="E25" s="24" t="s">
        <v>63</v>
      </c>
    </row>
    <row r="26" ht="15.75" customHeight="1">
      <c r="A26" s="9"/>
      <c r="B26" s="10"/>
      <c r="C26" s="9"/>
      <c r="D26" s="9"/>
      <c r="E26" s="9"/>
    </row>
    <row r="27" ht="15.75" customHeight="1">
      <c r="A27" s="9"/>
      <c r="B27" s="10"/>
      <c r="C27" s="9"/>
      <c r="D27" s="9"/>
      <c r="E27" s="9"/>
    </row>
    <row r="28" ht="15.75" customHeight="1">
      <c r="A28" s="9"/>
      <c r="B28" s="10"/>
      <c r="C28" s="9"/>
      <c r="D28" s="9"/>
      <c r="E28" s="9"/>
    </row>
    <row r="29" ht="15.75" customHeight="1">
      <c r="A29" s="9"/>
      <c r="B29" s="9"/>
      <c r="C29" s="9"/>
      <c r="D29" s="9"/>
      <c r="E29" s="9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D2:E2"/>
    <mergeCell ref="D24:E24"/>
    <mergeCell ref="B4:B5"/>
    <mergeCell ref="B7:B12"/>
  </mergeCells>
  <hyperlinks>
    <hyperlink r:id="rId1" ref="E25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43"/>
    <col customWidth="1" min="2" max="2" width="10.14"/>
    <col customWidth="1" min="3" max="3" width="7.57"/>
    <col customWidth="1" min="4" max="4" width="3.71"/>
    <col customWidth="1" min="5" max="5" width="9.57"/>
    <col customWidth="1" min="6" max="6" width="15.57"/>
    <col customWidth="1" min="7" max="7" width="8.29"/>
    <col customWidth="1" min="8" max="8" width="18.57"/>
    <col customWidth="1" min="9" max="9" width="21.43"/>
    <col customWidth="1" min="10" max="10" width="15.43"/>
    <col customWidth="1" min="11" max="11" width="14.57"/>
    <col customWidth="1" min="12" max="12" width="26.29"/>
    <col customWidth="1" min="13" max="13" width="25.43"/>
    <col customWidth="1" min="14" max="14" width="31.86"/>
    <col customWidth="1" min="15" max="15" width="16.0"/>
    <col customWidth="1" min="16" max="16" width="17.86"/>
    <col customWidth="1" min="17" max="17" width="16.0"/>
    <col customWidth="1" min="18" max="18" width="15.0"/>
  </cols>
  <sheetData>
    <row r="1" ht="5.25" customHeight="1">
      <c r="A1" s="1"/>
      <c r="B1" s="2"/>
      <c r="C1" s="2"/>
      <c r="D1" s="1"/>
      <c r="E1" s="1"/>
      <c r="F1" s="1"/>
      <c r="G1" s="3"/>
      <c r="H1" s="3"/>
      <c r="I1" s="1"/>
      <c r="J1" s="1"/>
      <c r="K1" s="1"/>
      <c r="L1" s="4"/>
      <c r="M1" s="1"/>
      <c r="N1" s="1"/>
      <c r="O1" s="1"/>
      <c r="P1" s="1"/>
      <c r="Q1" s="1"/>
      <c r="R1" s="1"/>
    </row>
    <row r="2">
      <c r="A2" s="1"/>
      <c r="B2" s="5" t="s">
        <v>0</v>
      </c>
      <c r="C2" s="6" t="s">
        <v>1</v>
      </c>
      <c r="D2" s="7"/>
      <c r="E2" s="7" t="s">
        <v>2</v>
      </c>
      <c r="F2" s="8" t="s">
        <v>3</v>
      </c>
      <c r="G2" s="6" t="s">
        <v>4</v>
      </c>
      <c r="H2" s="5" t="s">
        <v>5</v>
      </c>
      <c r="I2" s="8" t="s">
        <v>6</v>
      </c>
      <c r="J2" s="7" t="s">
        <v>7</v>
      </c>
      <c r="K2" s="7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</row>
    <row r="3">
      <c r="A3" s="1"/>
      <c r="B3" s="11">
        <v>1.0</v>
      </c>
      <c r="C3" s="12" t="s">
        <v>16</v>
      </c>
      <c r="D3" s="14"/>
      <c r="E3" s="16" t="s">
        <v>19</v>
      </c>
      <c r="F3" s="18" t="s">
        <v>23</v>
      </c>
      <c r="G3" s="16">
        <v>9.0</v>
      </c>
      <c r="H3" s="16" t="s">
        <v>28</v>
      </c>
      <c r="I3" s="20">
        <v>16.65</v>
      </c>
      <c r="J3" s="21">
        <v>3.57</v>
      </c>
      <c r="K3" s="22">
        <v>136.802987148227</v>
      </c>
      <c r="L3" s="14">
        <v>35800.0</v>
      </c>
      <c r="M3" s="18">
        <v>150.0</v>
      </c>
      <c r="N3" s="14">
        <v>8.40853376927544</v>
      </c>
      <c r="O3" s="22">
        <v>40.0</v>
      </c>
      <c r="P3" s="23">
        <f t="shared" ref="P3:P4" si="1">ROUNDUP(I3+J3+(L3/K3)+(M3/N3)+O3,2)</f>
        <v>339.75</v>
      </c>
      <c r="Q3" s="23">
        <f t="shared" ref="Q3:Q33" si="2">roundup(L3/K3,2)</f>
        <v>261.7</v>
      </c>
      <c r="R3" s="23">
        <f t="shared" ref="R3:R4" si="3">roundup(M3/N3,2)</f>
        <v>17.84</v>
      </c>
    </row>
    <row r="4">
      <c r="A4" s="1"/>
      <c r="B4" s="11">
        <v>2.0</v>
      </c>
      <c r="C4" s="12" t="s">
        <v>16</v>
      </c>
      <c r="D4" s="14"/>
      <c r="E4" s="16" t="s">
        <v>19</v>
      </c>
      <c r="F4" s="18" t="s">
        <v>23</v>
      </c>
      <c r="G4" s="16">
        <v>8.0</v>
      </c>
      <c r="H4" s="16" t="s">
        <v>28</v>
      </c>
      <c r="I4" s="21">
        <v>16.65</v>
      </c>
      <c r="J4" s="21">
        <v>3.57</v>
      </c>
      <c r="K4" s="22">
        <v>136.802987148227</v>
      </c>
      <c r="L4" s="25">
        <v>35800.0</v>
      </c>
      <c r="M4" s="18">
        <v>150.0</v>
      </c>
      <c r="N4" s="14">
        <v>8.40853376927544</v>
      </c>
      <c r="O4" s="22">
        <v>40.0</v>
      </c>
      <c r="P4" s="23">
        <f t="shared" si="1"/>
        <v>339.75</v>
      </c>
      <c r="Q4" s="23">
        <f t="shared" si="2"/>
        <v>261.7</v>
      </c>
      <c r="R4" s="23">
        <f t="shared" si="3"/>
        <v>17.84</v>
      </c>
    </row>
    <row r="5">
      <c r="A5" s="1"/>
      <c r="B5" s="11">
        <v>3.0</v>
      </c>
      <c r="C5" s="12" t="s">
        <v>64</v>
      </c>
      <c r="D5" s="14"/>
      <c r="E5" s="16" t="s">
        <v>65</v>
      </c>
      <c r="F5" s="1"/>
      <c r="G5" s="3">
        <v>14.0</v>
      </c>
      <c r="H5" s="3"/>
      <c r="I5" s="26"/>
      <c r="J5" s="21"/>
      <c r="K5" s="14">
        <v>1.12613893883355</v>
      </c>
      <c r="L5" s="14">
        <v>910.0</v>
      </c>
      <c r="M5" s="18"/>
      <c r="N5" s="14"/>
      <c r="O5" s="22">
        <v>40.0</v>
      </c>
      <c r="P5" s="23">
        <f t="shared" ref="P5:P6" si="4">ROUNDUP(I5+J5+(L5/K5)+O5,2)</f>
        <v>848.08</v>
      </c>
      <c r="Q5" s="23">
        <f t="shared" si="2"/>
        <v>808.08</v>
      </c>
      <c r="R5" s="23"/>
    </row>
    <row r="6">
      <c r="A6" s="1"/>
      <c r="B6" s="11">
        <v>4.0</v>
      </c>
      <c r="C6" s="12" t="s">
        <v>66</v>
      </c>
      <c r="D6" s="14"/>
      <c r="E6" s="16" t="s">
        <v>67</v>
      </c>
      <c r="F6" s="1"/>
      <c r="G6" s="3">
        <v>14.0</v>
      </c>
      <c r="H6" s="3"/>
      <c r="I6" s="26"/>
      <c r="J6" s="21">
        <v>3.57</v>
      </c>
      <c r="K6" s="22">
        <v>1.0</v>
      </c>
      <c r="L6" s="14">
        <v>300.0</v>
      </c>
      <c r="M6" s="18"/>
      <c r="N6" s="14"/>
      <c r="O6" s="22">
        <v>40.0</v>
      </c>
      <c r="P6" s="23">
        <f t="shared" si="4"/>
        <v>343.57</v>
      </c>
      <c r="Q6" s="23">
        <f t="shared" si="2"/>
        <v>300</v>
      </c>
      <c r="R6" s="23"/>
    </row>
    <row r="7">
      <c r="A7" s="1"/>
      <c r="B7" s="11">
        <v>5.0</v>
      </c>
      <c r="C7" s="12" t="s">
        <v>68</v>
      </c>
      <c r="D7" s="14"/>
      <c r="E7" s="16" t="s">
        <v>69</v>
      </c>
      <c r="F7" s="18" t="s">
        <v>65</v>
      </c>
      <c r="G7" s="16">
        <v>13.0</v>
      </c>
      <c r="H7" s="16" t="s">
        <v>70</v>
      </c>
      <c r="I7" s="20">
        <v>16.65</v>
      </c>
      <c r="J7" s="21">
        <v>3.57</v>
      </c>
      <c r="K7" s="22">
        <v>1482.06474980356</v>
      </c>
      <c r="L7" s="14">
        <v>1020000.0</v>
      </c>
      <c r="M7" s="18">
        <v>85.0</v>
      </c>
      <c r="N7" s="14">
        <v>1.12613893883355</v>
      </c>
      <c r="O7" s="22">
        <v>40.0</v>
      </c>
      <c r="P7" s="23">
        <f>ROUNDUP(I7+J7+(L7/K7)+(M7/N7)+O7,2)</f>
        <v>823.93</v>
      </c>
      <c r="Q7" s="23">
        <f t="shared" si="2"/>
        <v>688.23</v>
      </c>
      <c r="R7" s="23">
        <f>roundup(M7/N7,2)</f>
        <v>75.48</v>
      </c>
    </row>
    <row r="8">
      <c r="A8" s="1"/>
      <c r="B8" s="11">
        <v>6.0</v>
      </c>
      <c r="C8" s="12" t="s">
        <v>71</v>
      </c>
      <c r="D8" s="14"/>
      <c r="E8" s="16" t="s">
        <v>65</v>
      </c>
      <c r="F8" s="16"/>
      <c r="G8" s="27">
        <v>4.0</v>
      </c>
      <c r="H8" s="27"/>
      <c r="I8" s="21"/>
      <c r="J8" s="21"/>
      <c r="K8" s="14">
        <v>1.12613893883355</v>
      </c>
      <c r="L8" s="21">
        <v>585.0</v>
      </c>
      <c r="M8" s="18"/>
      <c r="N8" s="28"/>
      <c r="O8" s="22">
        <v>40.0</v>
      </c>
      <c r="P8" s="23">
        <f>ROUNDUP(I8+J8+(L8/K8)+O8,2)</f>
        <v>559.48</v>
      </c>
      <c r="Q8" s="23">
        <f t="shared" si="2"/>
        <v>519.48</v>
      </c>
      <c r="R8" s="23"/>
    </row>
    <row r="9">
      <c r="A9" s="1"/>
      <c r="B9" s="11">
        <v>7.0</v>
      </c>
      <c r="C9" s="12" t="s">
        <v>72</v>
      </c>
      <c r="D9" s="14"/>
      <c r="E9" s="16" t="s">
        <v>73</v>
      </c>
      <c r="F9" s="16" t="s">
        <v>74</v>
      </c>
      <c r="G9" s="27">
        <v>4.0</v>
      </c>
      <c r="H9" s="27"/>
      <c r="I9" s="20">
        <v>16.65</v>
      </c>
      <c r="J9" s="21">
        <v>3.57</v>
      </c>
      <c r="K9" s="22">
        <v>4.85753221167655</v>
      </c>
      <c r="L9" s="21">
        <v>780.0</v>
      </c>
      <c r="M9" s="18">
        <v>100.0</v>
      </c>
      <c r="N9" s="21">
        <v>1.26531185508636</v>
      </c>
      <c r="O9" s="22">
        <v>40.0</v>
      </c>
      <c r="P9" s="23">
        <f t="shared" ref="P9:P11" si="5">ROUNDUP(I9+J9+(L9/K9)+(M9/N9)+O9,2)</f>
        <v>299.83</v>
      </c>
      <c r="Q9" s="23">
        <f t="shared" si="2"/>
        <v>160.58</v>
      </c>
      <c r="R9" s="23">
        <f t="shared" ref="R9:R11" si="6">roundup(M9/N9,2)</f>
        <v>79.04</v>
      </c>
    </row>
    <row r="10">
      <c r="A10" s="1"/>
      <c r="B10" s="11">
        <v>8.0</v>
      </c>
      <c r="C10" s="12" t="s">
        <v>75</v>
      </c>
      <c r="D10" s="14"/>
      <c r="E10" s="16" t="s">
        <v>76</v>
      </c>
      <c r="F10" s="16" t="s">
        <v>65</v>
      </c>
      <c r="G10" s="27">
        <v>10.0</v>
      </c>
      <c r="H10" s="27"/>
      <c r="I10" s="20">
        <v>16.65</v>
      </c>
      <c r="J10" s="21">
        <v>3.57</v>
      </c>
      <c r="K10" s="22">
        <v>88.0773459830777</v>
      </c>
      <c r="L10" s="21">
        <v>12000.0</v>
      </c>
      <c r="M10" s="18">
        <v>18.0</v>
      </c>
      <c r="N10" s="14">
        <v>1.12613893883355</v>
      </c>
      <c r="O10" s="22">
        <v>40.0</v>
      </c>
      <c r="P10" s="23">
        <f t="shared" si="5"/>
        <v>212.45</v>
      </c>
      <c r="Q10" s="23">
        <f t="shared" si="2"/>
        <v>136.25</v>
      </c>
      <c r="R10" s="23">
        <f t="shared" si="6"/>
        <v>15.99</v>
      </c>
    </row>
    <row r="11">
      <c r="A11" s="1"/>
      <c r="B11" s="11">
        <v>9.0</v>
      </c>
      <c r="C11" s="12" t="s">
        <v>77</v>
      </c>
      <c r="D11" s="14"/>
      <c r="E11" s="16" t="s">
        <v>78</v>
      </c>
      <c r="F11" s="16" t="s">
        <v>74</v>
      </c>
      <c r="G11" s="27">
        <v>10.0</v>
      </c>
      <c r="H11" s="27"/>
      <c r="I11" s="20">
        <v>16.65</v>
      </c>
      <c r="J11" s="21">
        <v>3.57</v>
      </c>
      <c r="K11" s="22">
        <v>8.73520692277422</v>
      </c>
      <c r="L11" s="21">
        <v>4000.0</v>
      </c>
      <c r="M11" s="18">
        <v>100.0</v>
      </c>
      <c r="N11" s="21">
        <v>1.26531185508636</v>
      </c>
      <c r="O11" s="22">
        <v>40.0</v>
      </c>
      <c r="P11" s="23">
        <f t="shared" si="5"/>
        <v>597.17</v>
      </c>
      <c r="Q11" s="23">
        <f t="shared" si="2"/>
        <v>457.92</v>
      </c>
      <c r="R11" s="23">
        <f t="shared" si="6"/>
        <v>79.04</v>
      </c>
    </row>
    <row r="12">
      <c r="A12" s="1"/>
      <c r="B12" s="11">
        <v>10.0</v>
      </c>
      <c r="C12" s="12" t="s">
        <v>79</v>
      </c>
      <c r="D12" s="14"/>
      <c r="E12" s="16" t="s">
        <v>80</v>
      </c>
      <c r="F12" s="16"/>
      <c r="G12" s="27">
        <v>10.0</v>
      </c>
      <c r="H12" s="27"/>
      <c r="I12" s="20">
        <v>16.65</v>
      </c>
      <c r="J12" s="21">
        <v>3.57</v>
      </c>
      <c r="K12" s="22">
        <v>1.83770097897178</v>
      </c>
      <c r="L12" s="21">
        <v>110.0</v>
      </c>
      <c r="M12" s="18"/>
      <c r="N12" s="28"/>
      <c r="O12" s="22">
        <v>40.0</v>
      </c>
      <c r="P12" s="23">
        <f t="shared" ref="P12:P13" si="7">ROUNDUP(I12+J12+(L12/K12)+O12,2)</f>
        <v>120.08</v>
      </c>
      <c r="Q12" s="23">
        <f t="shared" si="2"/>
        <v>59.86</v>
      </c>
      <c r="R12" s="23"/>
    </row>
    <row r="13">
      <c r="A13" s="1"/>
      <c r="B13" s="11">
        <v>11.0</v>
      </c>
      <c r="C13" s="12" t="s">
        <v>71</v>
      </c>
      <c r="D13" s="14"/>
      <c r="E13" s="16" t="s">
        <v>65</v>
      </c>
      <c r="F13" s="16"/>
      <c r="G13" s="3">
        <v>10.0</v>
      </c>
      <c r="H13" s="3"/>
      <c r="I13" s="26"/>
      <c r="J13" s="21"/>
      <c r="K13" s="14">
        <v>1.12613893883355</v>
      </c>
      <c r="L13" s="14">
        <v>1575.0</v>
      </c>
      <c r="M13" s="18"/>
      <c r="N13" s="29"/>
      <c r="O13" s="22">
        <v>40.0</v>
      </c>
      <c r="P13" s="23">
        <f t="shared" si="7"/>
        <v>1438.59</v>
      </c>
      <c r="Q13" s="23">
        <f t="shared" si="2"/>
        <v>1398.59</v>
      </c>
      <c r="R13" s="23"/>
    </row>
    <row r="14">
      <c r="A14" s="1"/>
      <c r="B14" s="11">
        <v>12.0</v>
      </c>
      <c r="C14" s="12" t="s">
        <v>77</v>
      </c>
      <c r="D14" s="14"/>
      <c r="E14" s="16" t="s">
        <v>78</v>
      </c>
      <c r="F14" s="18" t="s">
        <v>74</v>
      </c>
      <c r="G14" s="3">
        <v>7.0</v>
      </c>
      <c r="H14" s="3"/>
      <c r="I14" s="20">
        <v>16.65</v>
      </c>
      <c r="J14" s="21">
        <v>3.57</v>
      </c>
      <c r="K14" s="22">
        <v>8.73520692277422</v>
      </c>
      <c r="L14" s="14">
        <v>2000.0</v>
      </c>
      <c r="M14" s="18">
        <v>100.0</v>
      </c>
      <c r="N14" s="21">
        <v>1.26531185508636</v>
      </c>
      <c r="O14" s="22">
        <v>40.0</v>
      </c>
      <c r="P14" s="23">
        <f>ROUNDUP(I14+J14+(L14/K14)+(M14/N14)+O14,2)</f>
        <v>368.22</v>
      </c>
      <c r="Q14" s="23">
        <f t="shared" si="2"/>
        <v>228.96</v>
      </c>
      <c r="R14" s="23">
        <f>roundup(M14/N14,2)</f>
        <v>79.04</v>
      </c>
    </row>
    <row r="15">
      <c r="A15" s="1"/>
      <c r="B15" s="11">
        <v>13.0</v>
      </c>
      <c r="C15" s="12" t="s">
        <v>81</v>
      </c>
      <c r="D15" s="14"/>
      <c r="E15" s="16" t="s">
        <v>65</v>
      </c>
      <c r="F15" s="1"/>
      <c r="G15" s="3">
        <v>7.0</v>
      </c>
      <c r="H15" s="3"/>
      <c r="I15" s="21"/>
      <c r="J15" s="21"/>
      <c r="K15" s="14">
        <v>1.12613893883355</v>
      </c>
      <c r="L15" s="14">
        <v>96.0</v>
      </c>
      <c r="M15" s="18"/>
      <c r="N15" s="29"/>
      <c r="O15" s="22">
        <v>40.0</v>
      </c>
      <c r="P15" s="23">
        <f t="shared" ref="P15:P22" si="8">ROUNDUP(I15+J15+(L15/K15)+O15,2)</f>
        <v>125.25</v>
      </c>
      <c r="Q15" s="23">
        <f t="shared" si="2"/>
        <v>85.25</v>
      </c>
      <c r="R15" s="23"/>
    </row>
    <row r="16">
      <c r="A16" s="1"/>
      <c r="B16" s="11">
        <v>14.0</v>
      </c>
      <c r="C16" s="12" t="s">
        <v>64</v>
      </c>
      <c r="D16" s="14"/>
      <c r="E16" s="16" t="s">
        <v>65</v>
      </c>
      <c r="F16" s="1"/>
      <c r="G16" s="3">
        <v>7.0</v>
      </c>
      <c r="H16" s="3"/>
      <c r="I16" s="21"/>
      <c r="J16" s="21"/>
      <c r="K16" s="14">
        <v>1.12613893883355</v>
      </c>
      <c r="L16" s="14">
        <v>180.0</v>
      </c>
      <c r="M16" s="18"/>
      <c r="N16" s="29"/>
      <c r="O16" s="22">
        <v>40.0</v>
      </c>
      <c r="P16" s="23">
        <f t="shared" si="8"/>
        <v>199.84</v>
      </c>
      <c r="Q16" s="23">
        <f t="shared" si="2"/>
        <v>159.84</v>
      </c>
      <c r="R16" s="23"/>
    </row>
    <row r="17">
      <c r="A17" s="1"/>
      <c r="B17" s="11">
        <v>15.0</v>
      </c>
      <c r="C17" s="12" t="s">
        <v>82</v>
      </c>
      <c r="D17" s="14"/>
      <c r="E17" s="16" t="s">
        <v>83</v>
      </c>
      <c r="F17" s="18"/>
      <c r="G17" s="3">
        <v>7.0</v>
      </c>
      <c r="H17" s="30"/>
      <c r="I17" s="20">
        <v>16.65</v>
      </c>
      <c r="J17" s="21">
        <v>3.57</v>
      </c>
      <c r="K17" s="22">
        <v>1.256391406508</v>
      </c>
      <c r="L17" s="14">
        <v>160.0</v>
      </c>
      <c r="M17" s="18"/>
      <c r="N17" s="29"/>
      <c r="O17" s="22">
        <v>40.0</v>
      </c>
      <c r="P17" s="23">
        <f t="shared" si="8"/>
        <v>187.57</v>
      </c>
      <c r="Q17" s="23">
        <f t="shared" si="2"/>
        <v>127.35</v>
      </c>
      <c r="R17" s="23"/>
    </row>
    <row r="18">
      <c r="A18" s="1"/>
      <c r="B18" s="11">
        <v>16.0</v>
      </c>
      <c r="C18" s="12" t="s">
        <v>66</v>
      </c>
      <c r="D18" s="14"/>
      <c r="E18" s="16" t="s">
        <v>67</v>
      </c>
      <c r="F18" s="1"/>
      <c r="G18" s="3">
        <v>7.0</v>
      </c>
      <c r="H18" s="31"/>
      <c r="I18" s="21"/>
      <c r="J18" s="21">
        <v>3.57</v>
      </c>
      <c r="K18" s="22">
        <v>1.0</v>
      </c>
      <c r="L18" s="14">
        <v>110.0</v>
      </c>
      <c r="M18" s="18"/>
      <c r="N18" s="29"/>
      <c r="O18" s="22">
        <v>40.0</v>
      </c>
      <c r="P18" s="23">
        <f t="shared" si="8"/>
        <v>153.57</v>
      </c>
      <c r="Q18" s="23">
        <f t="shared" si="2"/>
        <v>110</v>
      </c>
      <c r="R18" s="23"/>
    </row>
    <row r="19">
      <c r="A19" s="1"/>
      <c r="B19" s="11">
        <v>17.0</v>
      </c>
      <c r="C19" s="12" t="s">
        <v>84</v>
      </c>
      <c r="D19" s="14"/>
      <c r="E19" s="16" t="s">
        <v>65</v>
      </c>
      <c r="F19" s="1"/>
      <c r="G19" s="3">
        <v>7.0</v>
      </c>
      <c r="H19" s="32"/>
      <c r="I19" s="21"/>
      <c r="J19" s="21"/>
      <c r="K19" s="14">
        <v>1.12613893883355</v>
      </c>
      <c r="L19" s="14">
        <v>120.0</v>
      </c>
      <c r="M19" s="18"/>
      <c r="N19" s="29"/>
      <c r="O19" s="22">
        <v>40.0</v>
      </c>
      <c r="P19" s="23">
        <f t="shared" si="8"/>
        <v>146.56</v>
      </c>
      <c r="Q19" s="23">
        <f t="shared" si="2"/>
        <v>106.56</v>
      </c>
      <c r="R19" s="23"/>
    </row>
    <row r="20">
      <c r="A20" s="1"/>
      <c r="B20" s="11">
        <v>18.0</v>
      </c>
      <c r="C20" s="12" t="s">
        <v>64</v>
      </c>
      <c r="D20" s="14"/>
      <c r="E20" s="16" t="s">
        <v>65</v>
      </c>
      <c r="F20" s="1"/>
      <c r="G20" s="3">
        <v>13.0</v>
      </c>
      <c r="H20" s="32"/>
      <c r="I20" s="21"/>
      <c r="J20" s="21"/>
      <c r="K20" s="14">
        <v>1.12613893883355</v>
      </c>
      <c r="L20" s="14">
        <v>760.0</v>
      </c>
      <c r="M20" s="18"/>
      <c r="N20" s="29"/>
      <c r="O20" s="22">
        <v>40.0</v>
      </c>
      <c r="P20" s="23">
        <f t="shared" si="8"/>
        <v>714.88</v>
      </c>
      <c r="Q20" s="23">
        <f t="shared" si="2"/>
        <v>674.88</v>
      </c>
      <c r="R20" s="23"/>
    </row>
    <row r="21">
      <c r="A21" s="1"/>
      <c r="B21" s="11">
        <v>19.0</v>
      </c>
      <c r="C21" s="12" t="s">
        <v>81</v>
      </c>
      <c r="D21" s="14"/>
      <c r="E21" s="16" t="s">
        <v>65</v>
      </c>
      <c r="F21" s="1"/>
      <c r="G21" s="3">
        <v>13.0</v>
      </c>
      <c r="H21" s="30"/>
      <c r="I21" s="21"/>
      <c r="J21" s="21"/>
      <c r="K21" s="14">
        <v>1.12613893883355</v>
      </c>
      <c r="L21" s="14">
        <v>350.0</v>
      </c>
      <c r="M21" s="18"/>
      <c r="N21" s="29"/>
      <c r="O21" s="22">
        <v>40.0</v>
      </c>
      <c r="P21" s="23">
        <f t="shared" si="8"/>
        <v>350.8</v>
      </c>
      <c r="Q21" s="23">
        <f t="shared" si="2"/>
        <v>310.8</v>
      </c>
      <c r="R21" s="23"/>
    </row>
    <row r="22">
      <c r="A22" s="1"/>
      <c r="B22" s="33">
        <v>20.0</v>
      </c>
      <c r="C22" s="34" t="s">
        <v>66</v>
      </c>
      <c r="D22" s="16"/>
      <c r="E22" s="18" t="s">
        <v>67</v>
      </c>
      <c r="F22" s="18"/>
      <c r="G22" s="35">
        <v>13.0</v>
      </c>
      <c r="H22" s="31"/>
      <c r="I22" s="21"/>
      <c r="J22" s="21">
        <v>3.57</v>
      </c>
      <c r="K22" s="22">
        <v>1.0</v>
      </c>
      <c r="L22" s="21">
        <v>260.0</v>
      </c>
      <c r="M22" s="22"/>
      <c r="N22" s="28"/>
      <c r="O22" s="22">
        <v>40.0</v>
      </c>
      <c r="P22" s="23">
        <f t="shared" si="8"/>
        <v>303.57</v>
      </c>
      <c r="Q22" s="23">
        <f t="shared" si="2"/>
        <v>260</v>
      </c>
      <c r="R22" s="23"/>
    </row>
    <row r="23">
      <c r="A23" s="1"/>
      <c r="B23" s="33">
        <v>21.0</v>
      </c>
      <c r="C23" s="34" t="s">
        <v>77</v>
      </c>
      <c r="D23" s="16"/>
      <c r="E23" s="18" t="s">
        <v>78</v>
      </c>
      <c r="F23" s="18" t="s">
        <v>74</v>
      </c>
      <c r="G23" s="35">
        <v>6.0</v>
      </c>
      <c r="H23" s="30"/>
      <c r="I23" s="20">
        <v>16.65</v>
      </c>
      <c r="J23" s="21">
        <v>3.57</v>
      </c>
      <c r="K23" s="22">
        <v>8.73520692277422</v>
      </c>
      <c r="L23" s="21">
        <v>1200.0</v>
      </c>
      <c r="M23" s="22">
        <v>100.0</v>
      </c>
      <c r="N23" s="21">
        <v>1.26531185508636</v>
      </c>
      <c r="O23" s="22">
        <v>40.0</v>
      </c>
      <c r="P23" s="23">
        <f>ROUNDUP(I23+J23+(L23/K23)+(M23/N23)+O23,2)</f>
        <v>276.63</v>
      </c>
      <c r="Q23" s="23">
        <f t="shared" si="2"/>
        <v>137.38</v>
      </c>
      <c r="R23" s="23">
        <f>roundup(M23/N23,2)</f>
        <v>79.04</v>
      </c>
    </row>
    <row r="24">
      <c r="A24" s="1"/>
      <c r="B24" s="11">
        <v>22.0</v>
      </c>
      <c r="C24" s="12" t="s">
        <v>84</v>
      </c>
      <c r="D24" s="14"/>
      <c r="E24" s="16" t="s">
        <v>65</v>
      </c>
      <c r="F24" s="16"/>
      <c r="G24" s="27">
        <v>6.0</v>
      </c>
      <c r="H24" s="30"/>
      <c r="I24" s="21"/>
      <c r="J24" s="21"/>
      <c r="K24" s="14">
        <v>1.12613893883355</v>
      </c>
      <c r="L24" s="21">
        <v>90.0</v>
      </c>
      <c r="M24" s="18"/>
      <c r="N24" s="28"/>
      <c r="O24" s="22">
        <v>40.0</v>
      </c>
      <c r="P24" s="23">
        <f t="shared" ref="P24:P28" si="9">ROUNDUP(I24+J24+(L24/K24)+O24,2)</f>
        <v>119.92</v>
      </c>
      <c r="Q24" s="23">
        <f t="shared" si="2"/>
        <v>79.92</v>
      </c>
      <c r="R24" s="23"/>
    </row>
    <row r="25">
      <c r="A25" s="1"/>
      <c r="B25" s="11">
        <v>23.0</v>
      </c>
      <c r="C25" s="12" t="s">
        <v>66</v>
      </c>
      <c r="D25" s="14"/>
      <c r="E25" s="16" t="s">
        <v>67</v>
      </c>
      <c r="F25" s="16"/>
      <c r="G25" s="27">
        <v>6.0</v>
      </c>
      <c r="H25" s="30"/>
      <c r="I25" s="20"/>
      <c r="J25" s="21">
        <v>3.57</v>
      </c>
      <c r="K25" s="22">
        <v>1.0</v>
      </c>
      <c r="L25" s="21">
        <v>90.0</v>
      </c>
      <c r="M25" s="18"/>
      <c r="N25" s="28"/>
      <c r="O25" s="22">
        <v>40.0</v>
      </c>
      <c r="P25" s="23">
        <f t="shared" si="9"/>
        <v>133.57</v>
      </c>
      <c r="Q25" s="23">
        <f t="shared" si="2"/>
        <v>90</v>
      </c>
      <c r="R25" s="23"/>
    </row>
    <row r="26">
      <c r="A26" s="1"/>
      <c r="B26" s="11">
        <v>24.0</v>
      </c>
      <c r="C26" s="12" t="s">
        <v>81</v>
      </c>
      <c r="D26" s="14"/>
      <c r="E26" s="16" t="s">
        <v>65</v>
      </c>
      <c r="F26" s="16"/>
      <c r="G26" s="3">
        <v>6.0</v>
      </c>
      <c r="H26" s="30"/>
      <c r="I26" s="21"/>
      <c r="J26" s="26"/>
      <c r="K26" s="14">
        <v>1.12613893883355</v>
      </c>
      <c r="L26" s="14">
        <v>76.0</v>
      </c>
      <c r="M26" s="18"/>
      <c r="N26" s="29"/>
      <c r="O26" s="22">
        <v>40.0</v>
      </c>
      <c r="P26" s="23">
        <f t="shared" si="9"/>
        <v>107.49</v>
      </c>
      <c r="Q26" s="23">
        <f t="shared" si="2"/>
        <v>67.49</v>
      </c>
      <c r="R26" s="23"/>
    </row>
    <row r="27">
      <c r="A27" s="1"/>
      <c r="B27" s="11">
        <v>25.0</v>
      </c>
      <c r="C27" s="12" t="s">
        <v>64</v>
      </c>
      <c r="D27" s="14"/>
      <c r="E27" s="16" t="s">
        <v>65</v>
      </c>
      <c r="F27" s="1"/>
      <c r="G27" s="3">
        <v>6.0</v>
      </c>
      <c r="H27" s="32"/>
      <c r="I27" s="21"/>
      <c r="J27" s="26"/>
      <c r="K27" s="14">
        <v>1.12613893883355</v>
      </c>
      <c r="L27" s="14">
        <v>130.0</v>
      </c>
      <c r="M27" s="18"/>
      <c r="N27" s="29"/>
      <c r="O27" s="22">
        <v>40.0</v>
      </c>
      <c r="P27" s="23">
        <f t="shared" si="9"/>
        <v>155.44</v>
      </c>
      <c r="Q27" s="23">
        <f t="shared" si="2"/>
        <v>115.44</v>
      </c>
      <c r="R27" s="23"/>
    </row>
    <row r="28">
      <c r="A28" s="1"/>
      <c r="B28" s="33">
        <v>26.0</v>
      </c>
      <c r="C28" s="34" t="s">
        <v>82</v>
      </c>
      <c r="D28" s="16"/>
      <c r="E28" s="18" t="s">
        <v>83</v>
      </c>
      <c r="F28" s="18"/>
      <c r="G28" s="35">
        <v>6.0</v>
      </c>
      <c r="H28" s="30"/>
      <c r="I28" s="20">
        <v>16.65</v>
      </c>
      <c r="J28" s="21">
        <v>3.57</v>
      </c>
      <c r="K28" s="22">
        <v>1.256391406508</v>
      </c>
      <c r="L28" s="21">
        <v>140.0</v>
      </c>
      <c r="M28" s="22"/>
      <c r="N28" s="28"/>
      <c r="O28" s="22">
        <v>40.0</v>
      </c>
      <c r="P28" s="23">
        <f t="shared" si="9"/>
        <v>171.66</v>
      </c>
      <c r="Q28" s="23">
        <f t="shared" si="2"/>
        <v>111.44</v>
      </c>
      <c r="R28" s="23"/>
    </row>
    <row r="29">
      <c r="A29" s="1"/>
      <c r="B29" s="11">
        <v>27.0</v>
      </c>
      <c r="C29" s="12" t="s">
        <v>77</v>
      </c>
      <c r="D29" s="14"/>
      <c r="E29" s="16" t="s">
        <v>78</v>
      </c>
      <c r="F29" s="16" t="s">
        <v>74</v>
      </c>
      <c r="G29" s="27">
        <v>6.0</v>
      </c>
      <c r="H29" s="27"/>
      <c r="I29" s="20">
        <v>16.65</v>
      </c>
      <c r="J29" s="21">
        <v>3.57</v>
      </c>
      <c r="K29" s="22">
        <v>8.73520692277422</v>
      </c>
      <c r="L29" s="21">
        <v>1200.0</v>
      </c>
      <c r="M29" s="18">
        <v>100.0</v>
      </c>
      <c r="N29" s="21">
        <v>1.26531185508636</v>
      </c>
      <c r="O29" s="22">
        <v>40.0</v>
      </c>
      <c r="P29" s="23">
        <f>ROUNDUP(I29+J29+(L29/K29)+(M29/N29)+O29,2)</f>
        <v>276.63</v>
      </c>
      <c r="Q29" s="23">
        <f t="shared" si="2"/>
        <v>137.38</v>
      </c>
      <c r="R29" s="23">
        <f>roundup(M29/N29,2)</f>
        <v>79.04</v>
      </c>
    </row>
    <row r="30">
      <c r="A30" s="1"/>
      <c r="B30" s="11">
        <v>28.0</v>
      </c>
      <c r="C30" s="12" t="s">
        <v>84</v>
      </c>
      <c r="D30" s="14"/>
      <c r="E30" s="16" t="s">
        <v>65</v>
      </c>
      <c r="F30" s="16"/>
      <c r="G30" s="27">
        <v>7.0</v>
      </c>
      <c r="H30" s="27"/>
      <c r="I30" s="21"/>
      <c r="J30" s="21"/>
      <c r="K30" s="14">
        <v>1.12613893883355</v>
      </c>
      <c r="L30" s="21">
        <v>120.0</v>
      </c>
      <c r="M30" s="18"/>
      <c r="N30" s="28"/>
      <c r="O30" s="22">
        <v>40.0</v>
      </c>
      <c r="P30" s="23">
        <f t="shared" ref="P30:P33" si="10">ROUNDUP(I30+J30+(L30/K30)+O30,2)</f>
        <v>146.56</v>
      </c>
      <c r="Q30" s="23">
        <f t="shared" si="2"/>
        <v>106.56</v>
      </c>
      <c r="R30" s="23"/>
    </row>
    <row r="31">
      <c r="A31" s="1"/>
      <c r="B31" s="33">
        <v>29.0</v>
      </c>
      <c r="C31" s="34" t="s">
        <v>66</v>
      </c>
      <c r="D31" s="14"/>
      <c r="E31" s="16" t="s">
        <v>67</v>
      </c>
      <c r="F31" s="18"/>
      <c r="G31" s="35">
        <v>7.0</v>
      </c>
      <c r="H31" s="35"/>
      <c r="I31" s="20"/>
      <c r="J31" s="21">
        <v>3.57</v>
      </c>
      <c r="K31" s="22">
        <v>1.0</v>
      </c>
      <c r="L31" s="21">
        <v>110.0</v>
      </c>
      <c r="M31" s="18"/>
      <c r="N31" s="28"/>
      <c r="O31" s="22">
        <v>40.0</v>
      </c>
      <c r="P31" s="23">
        <f t="shared" si="10"/>
        <v>153.57</v>
      </c>
      <c r="Q31" s="23">
        <f t="shared" si="2"/>
        <v>110</v>
      </c>
      <c r="R31" s="23"/>
    </row>
    <row r="32">
      <c r="A32" s="1"/>
      <c r="B32" s="33">
        <v>30.0</v>
      </c>
      <c r="C32" s="34" t="s">
        <v>64</v>
      </c>
      <c r="D32" s="16"/>
      <c r="E32" s="18" t="s">
        <v>65</v>
      </c>
      <c r="F32" s="18"/>
      <c r="G32" s="35">
        <v>7.0</v>
      </c>
      <c r="H32" s="35"/>
      <c r="I32" s="21"/>
      <c r="J32" s="22"/>
      <c r="K32" s="14">
        <v>1.12613893883355</v>
      </c>
      <c r="L32" s="21">
        <v>180.0</v>
      </c>
      <c r="M32" s="18"/>
      <c r="N32" s="28"/>
      <c r="O32" s="22">
        <v>40.0</v>
      </c>
      <c r="P32" s="23">
        <f t="shared" si="10"/>
        <v>199.84</v>
      </c>
      <c r="Q32" s="23">
        <f t="shared" si="2"/>
        <v>159.84</v>
      </c>
      <c r="R32" s="23"/>
    </row>
    <row r="33">
      <c r="A33" s="1"/>
      <c r="B33" s="11">
        <v>31.0</v>
      </c>
      <c r="C33" s="12" t="s">
        <v>82</v>
      </c>
      <c r="D33" s="14"/>
      <c r="E33" s="16" t="s">
        <v>83</v>
      </c>
      <c r="F33" s="16"/>
      <c r="G33" s="27">
        <v>7.0</v>
      </c>
      <c r="H33" s="27"/>
      <c r="I33" s="20">
        <v>16.65</v>
      </c>
      <c r="J33" s="21">
        <v>3.57</v>
      </c>
      <c r="K33" s="22">
        <v>1.256391406508</v>
      </c>
      <c r="L33" s="21">
        <v>160.0</v>
      </c>
      <c r="M33" s="18"/>
      <c r="N33" s="28"/>
      <c r="O33" s="22">
        <v>40.0</v>
      </c>
      <c r="P33" s="23">
        <f t="shared" si="10"/>
        <v>187.57</v>
      </c>
      <c r="Q33" s="23">
        <f t="shared" si="2"/>
        <v>127.35</v>
      </c>
      <c r="R33" s="23"/>
    </row>
    <row r="34">
      <c r="A34" s="1"/>
      <c r="B34" s="36"/>
      <c r="C34" s="37"/>
      <c r="D34" s="14"/>
      <c r="E34" s="16"/>
      <c r="F34" s="16"/>
      <c r="G34" s="38"/>
      <c r="H34" s="38"/>
      <c r="I34" s="21"/>
      <c r="J34" s="26"/>
      <c r="K34" s="22"/>
      <c r="L34" s="18"/>
      <c r="M34" s="18"/>
      <c r="N34" s="22"/>
      <c r="O34" s="22"/>
      <c r="P34" s="1"/>
      <c r="Q34" s="1"/>
      <c r="R34" s="1"/>
    </row>
    <row r="35">
      <c r="A35" s="1"/>
      <c r="B35" s="36"/>
      <c r="C35" s="39" t="s">
        <v>85</v>
      </c>
      <c r="D35" s="14"/>
      <c r="E35" s="16"/>
      <c r="F35" s="16"/>
      <c r="G35" s="38"/>
      <c r="H35" s="38"/>
      <c r="I35" s="21"/>
      <c r="J35" s="26"/>
      <c r="K35" s="22"/>
      <c r="L35" s="18"/>
      <c r="M35" s="18"/>
      <c r="N35" s="22"/>
      <c r="O35" s="40" t="s">
        <v>86</v>
      </c>
      <c r="P35" s="41">
        <f>SUM(P3:P33)</f>
        <v>10401.82</v>
      </c>
      <c r="Q35" s="42"/>
      <c r="R35" s="42"/>
    </row>
    <row r="36">
      <c r="A36" s="1"/>
      <c r="B36" s="36"/>
      <c r="C36" s="37" t="s">
        <v>87</v>
      </c>
      <c r="D36" s="14"/>
      <c r="E36" s="16"/>
      <c r="F36" s="16"/>
      <c r="G36" s="38"/>
      <c r="H36" s="38"/>
      <c r="I36" s="21"/>
      <c r="J36" s="26"/>
      <c r="K36" s="22"/>
      <c r="L36" s="18"/>
      <c r="M36" s="18"/>
      <c r="N36" s="22"/>
      <c r="O36" s="22"/>
      <c r="P36" s="43"/>
      <c r="Q36" s="43"/>
      <c r="R36" s="43"/>
    </row>
    <row r="37">
      <c r="A37" s="1"/>
      <c r="B37" s="36"/>
      <c r="C37" s="37" t="s">
        <v>88</v>
      </c>
      <c r="D37" s="14"/>
      <c r="E37" s="16"/>
      <c r="F37" s="16"/>
      <c r="G37" s="38"/>
      <c r="H37" s="38"/>
      <c r="I37" s="21"/>
      <c r="J37" s="26"/>
      <c r="K37" s="22"/>
      <c r="L37" s="18"/>
      <c r="M37" s="18"/>
      <c r="N37" s="29"/>
      <c r="O37" s="1"/>
      <c r="P37" s="1"/>
      <c r="Q37" s="1"/>
      <c r="R37" s="1"/>
    </row>
    <row r="38">
      <c r="A38" s="1"/>
      <c r="B38" s="36"/>
      <c r="C38" s="37" t="s">
        <v>89</v>
      </c>
      <c r="D38" s="14"/>
      <c r="E38" s="16"/>
      <c r="F38" s="16"/>
      <c r="G38" s="38"/>
      <c r="H38" s="38"/>
      <c r="I38" s="21"/>
      <c r="J38" s="26"/>
      <c r="K38" s="22"/>
      <c r="L38" s="18"/>
      <c r="M38" s="18"/>
      <c r="N38" s="44"/>
      <c r="O38" s="1"/>
      <c r="P38" s="43"/>
      <c r="Q38" s="43"/>
      <c r="R38" s="43"/>
    </row>
    <row r="39">
      <c r="A39" s="1"/>
      <c r="B39" s="36"/>
      <c r="C39" s="37"/>
      <c r="D39" s="14"/>
      <c r="E39" s="16"/>
      <c r="F39" s="16"/>
      <c r="G39" s="38"/>
      <c r="H39" s="38"/>
      <c r="I39" s="21"/>
      <c r="J39" s="26"/>
      <c r="K39" s="22"/>
      <c r="L39" s="18"/>
      <c r="M39" s="18"/>
      <c r="N39" s="22"/>
      <c r="O39" s="22"/>
      <c r="P39" s="43"/>
      <c r="Q39" s="43"/>
      <c r="R39" s="43"/>
    </row>
    <row r="40">
      <c r="A40" s="1"/>
      <c r="B40" s="36"/>
      <c r="C40" s="37"/>
      <c r="D40" s="14"/>
      <c r="E40" s="16"/>
      <c r="F40" s="16"/>
      <c r="G40" s="38"/>
      <c r="H40" s="38"/>
      <c r="I40" s="21"/>
      <c r="J40" s="26"/>
      <c r="K40" s="22"/>
      <c r="L40" s="18"/>
      <c r="M40" s="18"/>
      <c r="N40" s="22"/>
      <c r="O40" s="22"/>
      <c r="P40" s="43"/>
      <c r="Q40" s="43"/>
      <c r="R40" s="43"/>
    </row>
  </sheetData>
  <printOptions gridLines="1" horizontalCentered="1"/>
  <pageMargins bottom="0.75" footer="0.0" header="0.0" left="0.25" right="0.25" top="0.75"/>
  <pageSetup paperSize="9" cellComments="atEnd" orientation="landscape" pageOrder="overThenDown"/>
  <drawing r:id="rId1"/>
</worksheet>
</file>